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4- نامه ها\1- دریافتی\2- 1404\04-1214 اخبار اقتصادی قزاقستان\"/>
    </mc:Choice>
  </mc:AlternateContent>
  <xr:revisionPtr revIDLastSave="0" documentId="8_{A16ECAF3-5B04-405A-8017-29D2B0102D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مناقصات" sheetId="1" r:id="rId1"/>
    <sheet name="آمار" sheetId="2" r:id="rId2"/>
    <sheet name="آمار فنی-مهندسی" sheetId="3" r:id="rId3"/>
    <sheet name="آمار عمرانی" sheetId="4" r:id="rId4"/>
    <sheet name="آمار خدمات" sheetId="6" r:id="rId5"/>
    <sheet name="خرید اقلام" sheetId="5" r:id="rId6"/>
    <sheet name="آمار کل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18" i="1" l="1" a="1"/>
  <c r="A718" i="1" s="1"/>
  <c r="A719" i="1" a="1"/>
  <c r="A719" i="1"/>
  <c r="A720" i="1" a="1"/>
  <c r="A720" i="1" s="1"/>
  <c r="A721" i="1" a="1"/>
  <c r="A721" i="1"/>
  <c r="A722" i="1" a="1"/>
  <c r="A722" i="1" s="1"/>
  <c r="A712" i="1" a="1"/>
  <c r="A712" i="1" s="1"/>
  <c r="A713" i="1" a="1"/>
  <c r="A713" i="1" s="1"/>
  <c r="A714" i="1" a="1"/>
  <c r="A714" i="1" s="1"/>
  <c r="A715" i="1" a="1"/>
  <c r="A715" i="1" s="1"/>
  <c r="A716" i="1" a="1"/>
  <c r="A716" i="1" s="1"/>
  <c r="A717" i="1" a="1"/>
  <c r="A717" i="1" s="1"/>
  <c r="A709" i="1" a="1"/>
  <c r="A709" i="1" s="1"/>
  <c r="A710" i="1" a="1"/>
  <c r="A710" i="1" s="1"/>
  <c r="A711" i="1" a="1"/>
  <c r="A711" i="1" s="1"/>
  <c r="A705" i="1" a="1"/>
  <c r="A705" i="1" s="1"/>
  <c r="A706" i="1" a="1"/>
  <c r="A706" i="1" s="1"/>
  <c r="A707" i="1" a="1"/>
  <c r="A707" i="1" s="1"/>
  <c r="A708" i="1" a="1"/>
  <c r="A708" i="1" s="1"/>
  <c r="A700" i="1" a="1"/>
  <c r="A700" i="1" s="1"/>
  <c r="A701" i="1" a="1"/>
  <c r="A701" i="1" s="1"/>
  <c r="A702" i="1" a="1"/>
  <c r="A702" i="1" s="1"/>
  <c r="A703" i="1" a="1"/>
  <c r="A703" i="1" s="1"/>
  <c r="A704" i="1" a="1"/>
  <c r="A704" i="1" s="1"/>
  <c r="A699" i="1" a="1"/>
  <c r="A699" i="1" s="1"/>
  <c r="A693" i="1" a="1"/>
  <c r="A693" i="1" s="1"/>
  <c r="A694" i="1" a="1"/>
  <c r="A694" i="1" s="1"/>
  <c r="A695" i="1" a="1"/>
  <c r="A695" i="1" s="1"/>
  <c r="A696" i="1" a="1"/>
  <c r="A696" i="1" s="1"/>
  <c r="A697" i="1" a="1"/>
  <c r="A697" i="1" s="1"/>
  <c r="A698" i="1" a="1"/>
  <c r="A698" i="1" s="1"/>
  <c r="A687" i="1" a="1"/>
  <c r="A687" i="1" s="1"/>
  <c r="A688" i="1" a="1"/>
  <c r="A688" i="1" s="1"/>
  <c r="A689" i="1" a="1"/>
  <c r="A689" i="1" s="1"/>
  <c r="A690" i="1" a="1"/>
  <c r="A690" i="1" s="1"/>
  <c r="A691" i="1" a="1"/>
  <c r="A691" i="1" s="1"/>
  <c r="A692" i="1" a="1"/>
  <c r="A692" i="1" s="1"/>
  <c r="A680" i="1" a="1"/>
  <c r="A680" i="1" s="1"/>
  <c r="A681" i="1" a="1"/>
  <c r="A681" i="1" s="1"/>
  <c r="A682" i="1" a="1"/>
  <c r="A682" i="1" s="1"/>
  <c r="A683" i="1" a="1"/>
  <c r="A683" i="1" s="1"/>
  <c r="A684" i="1" a="1"/>
  <c r="A684" i="1" s="1"/>
  <c r="A685" i="1" a="1"/>
  <c r="A685" i="1" s="1"/>
  <c r="A686" i="1" a="1"/>
  <c r="A686" i="1" s="1"/>
  <c r="A672" i="1" a="1"/>
  <c r="A672" i="1" s="1"/>
  <c r="A673" i="1" a="1"/>
  <c r="A673" i="1" s="1"/>
  <c r="A674" i="1" a="1"/>
  <c r="A674" i="1" s="1"/>
  <c r="A675" i="1" a="1"/>
  <c r="A675" i="1" s="1"/>
  <c r="A676" i="1" a="1"/>
  <c r="A676" i="1" s="1"/>
  <c r="A677" i="1" a="1"/>
  <c r="A677" i="1" s="1"/>
  <c r="A678" i="1" a="1"/>
  <c r="A678" i="1" s="1"/>
  <c r="A679" i="1" a="1"/>
  <c r="A679" i="1" s="1"/>
  <c r="A671" i="1" a="1"/>
  <c r="A671" i="1" s="1"/>
  <c r="A667" i="1" a="1"/>
  <c r="A667" i="1" s="1"/>
  <c r="A668" i="1" a="1"/>
  <c r="A668" i="1" s="1"/>
  <c r="A669" i="1" a="1"/>
  <c r="A669" i="1" s="1"/>
  <c r="A670" i="1" a="1"/>
  <c r="A670" i="1" s="1"/>
  <c r="A666" i="1" a="1"/>
  <c r="A666" i="1" s="1"/>
  <c r="A665" i="1" a="1"/>
  <c r="A665" i="1" s="1"/>
  <c r="A662" i="1" a="1"/>
  <c r="A662" i="1" s="1"/>
  <c r="A663" i="1" a="1"/>
  <c r="A663" i="1" s="1"/>
  <c r="A664" i="1" a="1"/>
  <c r="A664" i="1" s="1"/>
  <c r="A661" i="1" a="1"/>
  <c r="A661" i="1" s="1"/>
  <c r="A660" i="1" a="1"/>
  <c r="A660" i="1" s="1"/>
  <c r="A659" i="1" a="1"/>
  <c r="A659" i="1" s="1"/>
  <c r="A655" i="1" a="1"/>
  <c r="A655" i="1" s="1"/>
  <c r="A656" i="1" a="1"/>
  <c r="A656" i="1" s="1"/>
  <c r="A657" i="1" a="1"/>
  <c r="A657" i="1" s="1"/>
  <c r="A658" i="1" a="1"/>
  <c r="A658" i="1" s="1"/>
  <c r="A651" i="1" a="1"/>
  <c r="A651" i="1" s="1"/>
  <c r="A652" i="1" a="1"/>
  <c r="A652" i="1" s="1"/>
  <c r="A653" i="1" a="1"/>
  <c r="A653" i="1" s="1"/>
  <c r="A654" i="1" a="1"/>
  <c r="A654" i="1" s="1"/>
  <c r="A650" i="1" a="1"/>
  <c r="A650" i="1" s="1"/>
  <c r="A649" i="1" a="1"/>
  <c r="A649" i="1" s="1"/>
  <c r="A643" i="1" a="1"/>
  <c r="A643" i="1" s="1"/>
  <c r="A644" i="1" a="1"/>
  <c r="A644" i="1" s="1"/>
  <c r="A645" i="1" a="1"/>
  <c r="A645" i="1" s="1"/>
  <c r="A646" i="1" a="1"/>
  <c r="A646" i="1" s="1"/>
  <c r="A647" i="1" a="1"/>
  <c r="A647" i="1" s="1"/>
  <c r="A648" i="1" a="1"/>
  <c r="A648" i="1" s="1"/>
  <c r="A636" i="1" a="1"/>
  <c r="A636" i="1" s="1"/>
  <c r="A637" i="1" a="1"/>
  <c r="A637" i="1" s="1"/>
  <c r="A638" i="1" a="1"/>
  <c r="A638" i="1" s="1"/>
  <c r="A639" i="1" a="1"/>
  <c r="A639" i="1" s="1"/>
  <c r="A640" i="1" a="1"/>
  <c r="A640" i="1" s="1"/>
  <c r="A641" i="1" a="1"/>
  <c r="A641" i="1" s="1"/>
  <c r="A642" i="1" a="1"/>
  <c r="A642" i="1" s="1"/>
  <c r="A630" i="1" a="1"/>
  <c r="A630" i="1" s="1"/>
  <c r="A631" i="1" a="1"/>
  <c r="A631" i="1" s="1"/>
  <c r="A632" i="1" a="1"/>
  <c r="A632" i="1" s="1"/>
  <c r="A633" i="1" a="1"/>
  <c r="A633" i="1" s="1"/>
  <c r="A634" i="1" a="1"/>
  <c r="A634" i="1" s="1"/>
  <c r="A635" i="1" a="1"/>
  <c r="A635" i="1" s="1"/>
  <c r="A629" i="1" a="1"/>
  <c r="A629" i="1" s="1"/>
  <c r="A626" i="1" a="1"/>
  <c r="A626" i="1" s="1"/>
  <c r="A627" i="1" a="1"/>
  <c r="A627" i="1" s="1"/>
  <c r="A628" i="1" a="1"/>
  <c r="A628" i="1" s="1"/>
  <c r="A621" i="1" a="1"/>
  <c r="A621" i="1" s="1"/>
  <c r="A622" i="1" a="1"/>
  <c r="A622" i="1" s="1"/>
  <c r="A623" i="1" a="1"/>
  <c r="A623" i="1" s="1"/>
  <c r="A624" i="1" a="1"/>
  <c r="A624" i="1" s="1"/>
  <c r="A625" i="1" a="1"/>
  <c r="A625" i="1" s="1"/>
  <c r="A614" i="1" a="1"/>
  <c r="A614" i="1" s="1"/>
  <c r="A615" i="1" a="1"/>
  <c r="A615" i="1" s="1"/>
  <c r="A616" i="1" a="1"/>
  <c r="A616" i="1" s="1"/>
  <c r="A617" i="1" a="1"/>
  <c r="A617" i="1" s="1"/>
  <c r="A618" i="1" a="1"/>
  <c r="A618" i="1" s="1"/>
  <c r="A619" i="1" a="1"/>
  <c r="A619" i="1" s="1"/>
  <c r="A620" i="1" a="1"/>
  <c r="A620" i="1" s="1"/>
  <c r="A613" i="1" a="1"/>
  <c r="A613" i="1" s="1"/>
  <c r="A612" i="1" a="1"/>
  <c r="A612" i="1" s="1"/>
  <c r="A611" i="1" a="1"/>
  <c r="A611" i="1" s="1"/>
  <c r="A606" i="1" a="1"/>
  <c r="A606" i="1" s="1"/>
  <c r="A607" i="1" a="1"/>
  <c r="A607" i="1" s="1"/>
  <c r="A608" i="1" a="1"/>
  <c r="A608" i="1" s="1"/>
  <c r="A609" i="1" a="1"/>
  <c r="A609" i="1" s="1"/>
  <c r="A610" i="1" a="1"/>
  <c r="A610" i="1" s="1"/>
  <c r="A604" i="1" a="1"/>
  <c r="A604" i="1" s="1"/>
  <c r="A605" i="1" a="1"/>
  <c r="A605" i="1" s="1"/>
  <c r="A603" i="1" a="1"/>
  <c r="A603" i="1" s="1"/>
  <c r="A601" i="1" a="1"/>
  <c r="A601" i="1" s="1"/>
  <c r="A602" i="1" a="1"/>
  <c r="A602" i="1" s="1"/>
  <c r="A599" i="1" a="1"/>
  <c r="A599" i="1" s="1"/>
  <c r="A600" i="1" a="1"/>
  <c r="A600" i="1" s="1"/>
  <c r="A595" i="1" a="1"/>
  <c r="A595" i="1" s="1"/>
  <c r="A596" i="1" a="1"/>
  <c r="A596" i="1" s="1"/>
  <c r="A597" i="1" a="1"/>
  <c r="A597" i="1" s="1"/>
  <c r="A598" i="1" a="1"/>
  <c r="A598" i="1" s="1"/>
  <c r="A588" i="1" a="1"/>
  <c r="A588" i="1" s="1"/>
  <c r="A589" i="1" a="1"/>
  <c r="A589" i="1" s="1"/>
  <c r="A590" i="1" a="1"/>
  <c r="A590" i="1" s="1"/>
  <c r="A591" i="1" a="1"/>
  <c r="A591" i="1" s="1"/>
  <c r="A592" i="1" a="1"/>
  <c r="A592" i="1" s="1"/>
  <c r="A593" i="1" a="1"/>
  <c r="A593" i="1" s="1"/>
  <c r="A594" i="1" a="1"/>
  <c r="A594" i="1" s="1"/>
  <c r="A587" i="1" a="1"/>
  <c r="A587" i="1" s="1"/>
  <c r="A586" i="1" a="1"/>
  <c r="A586" i="1" s="1"/>
  <c r="A585" i="1" a="1"/>
  <c r="A585" i="1" s="1"/>
  <c r="A584" i="1" a="1"/>
  <c r="A584" i="1" s="1"/>
  <c r="A583" i="1" a="1"/>
  <c r="A583" i="1" s="1"/>
  <c r="A582" i="1" a="1"/>
  <c r="A582" i="1" s="1"/>
  <c r="A581" i="1" a="1"/>
  <c r="A581" i="1" s="1"/>
  <c r="A580" i="1" a="1"/>
  <c r="A580" i="1" s="1"/>
  <c r="A579" i="1" a="1"/>
  <c r="A579" i="1" s="1"/>
  <c r="A578" i="1" l="1" a="1"/>
  <c r="A578" i="1" s="1"/>
  <c r="A572" i="1" a="1"/>
  <c r="A572" i="1" s="1"/>
  <c r="A573" i="1" a="1"/>
  <c r="A573" i="1" s="1"/>
  <c r="A574" i="1" a="1"/>
  <c r="A574" i="1" s="1"/>
  <c r="A575" i="1" a="1"/>
  <c r="A575" i="1" s="1"/>
  <c r="A576" i="1" a="1"/>
  <c r="A576" i="1" s="1"/>
  <c r="A577" i="1" a="1"/>
  <c r="A577" i="1" s="1"/>
  <c r="A568" i="1" a="1"/>
  <c r="A568" i="1" s="1"/>
  <c r="A569" i="1" a="1"/>
  <c r="A569" i="1" s="1"/>
  <c r="A570" i="1" a="1"/>
  <c r="A570" i="1" s="1"/>
  <c r="A571" i="1" a="1"/>
  <c r="A571" i="1" s="1"/>
  <c r="A566" i="1" a="1"/>
  <c r="A566" i="1" s="1"/>
  <c r="A567" i="1" a="1"/>
  <c r="A567" i="1" s="1"/>
  <c r="A564" i="1" a="1"/>
  <c r="A564" i="1" s="1"/>
  <c r="A565" i="1" a="1"/>
  <c r="A565" i="1" s="1"/>
  <c r="A558" i="1" a="1"/>
  <c r="A558" i="1" s="1"/>
  <c r="A559" i="1" a="1"/>
  <c r="A559" i="1" s="1"/>
  <c r="A560" i="1" a="1"/>
  <c r="A560" i="1" s="1"/>
  <c r="A561" i="1" a="1"/>
  <c r="A561" i="1" s="1"/>
  <c r="A562" i="1" a="1"/>
  <c r="A562" i="1" s="1"/>
  <c r="A563" i="1" a="1"/>
  <c r="A563" i="1" s="1"/>
  <c r="A557" i="1" a="1"/>
  <c r="A557" i="1" s="1"/>
  <c r="A556" i="1" a="1"/>
  <c r="A556" i="1" s="1"/>
  <c r="A552" i="1" a="1"/>
  <c r="A552" i="1" s="1"/>
  <c r="A553" i="1" a="1"/>
  <c r="A553" i="1" s="1"/>
  <c r="A554" i="1" a="1"/>
  <c r="A554" i="1" s="1"/>
  <c r="A555" i="1" a="1"/>
  <c r="A555" i="1" s="1"/>
  <c r="A551" i="1" a="1"/>
  <c r="A551" i="1" s="1"/>
  <c r="A544" i="1" a="1"/>
  <c r="A544" i="1" s="1"/>
  <c r="A545" i="1" a="1"/>
  <c r="A545" i="1" s="1"/>
  <c r="A546" i="1" a="1"/>
  <c r="A546" i="1" s="1"/>
  <c r="A547" i="1" a="1"/>
  <c r="A547" i="1" s="1"/>
  <c r="A548" i="1" a="1"/>
  <c r="A548" i="1" s="1"/>
  <c r="A549" i="1" a="1"/>
  <c r="A549" i="1" s="1"/>
  <c r="A550" i="1" a="1"/>
  <c r="A550" i="1" s="1"/>
  <c r="A543" i="1" a="1"/>
  <c r="A543" i="1" s="1"/>
  <c r="A542" i="1" a="1"/>
  <c r="A542" i="1" s="1"/>
  <c r="A539" i="1" a="1"/>
  <c r="A539" i="1" s="1"/>
  <c r="A540" i="1" a="1"/>
  <c r="A540" i="1" s="1"/>
  <c r="A541" i="1" a="1"/>
  <c r="A541" i="1" s="1"/>
  <c r="A534" i="1" a="1"/>
  <c r="A534" i="1" s="1"/>
  <c r="A535" i="1" a="1"/>
  <c r="A535" i="1" s="1"/>
  <c r="A536" i="1" a="1"/>
  <c r="A536" i="1" s="1"/>
  <c r="A537" i="1" a="1"/>
  <c r="A537" i="1" s="1"/>
  <c r="A538" i="1" a="1"/>
  <c r="A538" i="1" s="1"/>
  <c r="A533" i="1" a="1"/>
  <c r="A533" i="1" s="1"/>
  <c r="A527" i="1" a="1"/>
  <c r="A527" i="1" s="1"/>
  <c r="A528" i="1" a="1"/>
  <c r="A528" i="1" s="1"/>
  <c r="A529" i="1" a="1"/>
  <c r="A529" i="1" s="1"/>
  <c r="A530" i="1" a="1"/>
  <c r="A530" i="1" s="1"/>
  <c r="A531" i="1" a="1"/>
  <c r="A531" i="1" s="1"/>
  <c r="A532" i="1" a="1"/>
  <c r="A532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12" i="1" a="1"/>
  <c r="A112" i="1" s="1"/>
  <c r="A113" i="1" a="1"/>
  <c r="A113" i="1" s="1"/>
  <c r="A114" i="1" a="1"/>
  <c r="A114" i="1" s="1"/>
  <c r="A115" i="1" a="1"/>
  <c r="A115" i="1" s="1"/>
  <c r="A116" i="1" a="1"/>
  <c r="A116" i="1" s="1"/>
  <c r="A117" i="1" a="1"/>
  <c r="A117" i="1" s="1"/>
  <c r="A118" i="1" a="1"/>
  <c r="A118" i="1" s="1"/>
  <c r="A119" i="1" a="1"/>
  <c r="A119" i="1" s="1"/>
  <c r="A120" i="1" a="1"/>
  <c r="A120" i="1" s="1"/>
  <c r="A121" i="1" a="1"/>
  <c r="A121" i="1" s="1"/>
  <c r="A122" i="1" a="1"/>
  <c r="A122" i="1" s="1"/>
  <c r="A123" i="1" a="1"/>
  <c r="A123" i="1" s="1"/>
  <c r="A124" i="1" a="1"/>
  <c r="A124" i="1" s="1"/>
  <c r="A125" i="1" a="1"/>
  <c r="A125" i="1" s="1"/>
  <c r="A126" i="1" a="1"/>
  <c r="A126" i="1" s="1"/>
  <c r="A127" i="1" a="1"/>
  <c r="A127" i="1" s="1"/>
  <c r="A128" i="1" a="1"/>
  <c r="A128" i="1" s="1"/>
  <c r="A129" i="1" a="1"/>
  <c r="A129" i="1" s="1"/>
  <c r="A130" i="1" a="1"/>
  <c r="A130" i="1" s="1"/>
  <c r="A131" i="1" a="1"/>
  <c r="A131" i="1" s="1"/>
  <c r="A132" i="1" a="1"/>
  <c r="A132" i="1" s="1"/>
  <c r="A133" i="1" a="1"/>
  <c r="A133" i="1" s="1"/>
  <c r="A134" i="1" a="1"/>
  <c r="A134" i="1" s="1"/>
  <c r="A135" i="1" a="1"/>
  <c r="A135" i="1" s="1"/>
  <c r="A136" i="1" a="1"/>
  <c r="A136" i="1" s="1"/>
  <c r="A137" i="1" a="1"/>
  <c r="A137" i="1" s="1"/>
  <c r="A138" i="1" a="1"/>
  <c r="A138" i="1" s="1"/>
  <c r="A139" i="1" a="1"/>
  <c r="A139" i="1" s="1"/>
  <c r="A140" i="1" a="1"/>
  <c r="A140" i="1" s="1"/>
  <c r="A141" i="1" a="1"/>
  <c r="A141" i="1" s="1"/>
  <c r="A142" i="1" a="1"/>
  <c r="A142" i="1" s="1"/>
  <c r="A143" i="1" a="1"/>
  <c r="A143" i="1" s="1"/>
  <c r="A144" i="1" a="1"/>
  <c r="A144" i="1" s="1"/>
  <c r="A145" i="1" a="1"/>
  <c r="A145" i="1" s="1"/>
  <c r="A146" i="1" a="1"/>
  <c r="A146" i="1" s="1"/>
  <c r="A147" i="1" a="1"/>
  <c r="A147" i="1" s="1"/>
  <c r="A148" i="1" a="1"/>
  <c r="A148" i="1" s="1"/>
  <c r="A149" i="1" a="1"/>
  <c r="A149" i="1" s="1"/>
  <c r="A150" i="1" a="1"/>
  <c r="A150" i="1" s="1"/>
  <c r="A151" i="1" a="1"/>
  <c r="A151" i="1" s="1"/>
  <c r="A152" i="1" a="1"/>
  <c r="A152" i="1" s="1"/>
  <c r="A153" i="1" a="1"/>
  <c r="A153" i="1" s="1"/>
  <c r="A154" i="1" a="1"/>
  <c r="A154" i="1" s="1"/>
  <c r="A155" i="1" a="1"/>
  <c r="A155" i="1" s="1"/>
  <c r="A156" i="1" a="1"/>
  <c r="A156" i="1" s="1"/>
  <c r="A157" i="1" a="1"/>
  <c r="A157" i="1" s="1"/>
  <c r="A158" i="1" a="1"/>
  <c r="A158" i="1" s="1"/>
  <c r="A159" i="1" a="1"/>
  <c r="A159" i="1" s="1"/>
  <c r="A160" i="1" a="1"/>
  <c r="A160" i="1" s="1"/>
  <c r="A161" i="1" a="1"/>
  <c r="A161" i="1" s="1"/>
  <c r="A162" i="1" a="1"/>
  <c r="A162" i="1" s="1"/>
  <c r="A163" i="1" a="1"/>
  <c r="A163" i="1" s="1"/>
  <c r="A164" i="1" a="1"/>
  <c r="A164" i="1" s="1"/>
  <c r="A165" i="1" a="1"/>
  <c r="A165" i="1" s="1"/>
  <c r="A166" i="1" a="1"/>
  <c r="A166" i="1" s="1"/>
  <c r="A167" i="1" a="1"/>
  <c r="A167" i="1" s="1"/>
  <c r="A168" i="1" a="1"/>
  <c r="A168" i="1" s="1"/>
  <c r="A169" i="1" a="1"/>
  <c r="A169" i="1" s="1"/>
  <c r="A170" i="1" a="1"/>
  <c r="A170" i="1" s="1"/>
  <c r="A171" i="1" a="1"/>
  <c r="A171" i="1" s="1"/>
  <c r="A172" i="1" a="1"/>
  <c r="A172" i="1" s="1"/>
  <c r="A173" i="1" a="1"/>
  <c r="A173" i="1" s="1"/>
  <c r="A174" i="1" a="1"/>
  <c r="A174" i="1" s="1"/>
  <c r="A175" i="1" a="1"/>
  <c r="A175" i="1" s="1"/>
  <c r="A176" i="1" a="1"/>
  <c r="A176" i="1" s="1"/>
  <c r="A177" i="1" a="1"/>
  <c r="A177" i="1" s="1"/>
  <c r="A178" i="1" a="1"/>
  <c r="A178" i="1" s="1"/>
  <c r="A179" i="1" a="1"/>
  <c r="A179" i="1" s="1"/>
  <c r="A180" i="1" a="1"/>
  <c r="A180" i="1" s="1"/>
  <c r="A181" i="1" a="1"/>
  <c r="A181" i="1" s="1"/>
  <c r="A182" i="1" a="1"/>
  <c r="A182" i="1" s="1"/>
  <c r="A183" i="1" a="1"/>
  <c r="A183" i="1" s="1"/>
  <c r="A184" i="1" a="1"/>
  <c r="A184" i="1" s="1"/>
  <c r="A185" i="1" a="1"/>
  <c r="A185" i="1" s="1"/>
  <c r="A186" i="1" a="1"/>
  <c r="A186" i="1" s="1"/>
  <c r="A187" i="1" a="1"/>
  <c r="A187" i="1" s="1"/>
  <c r="A188" i="1" a="1"/>
  <c r="A188" i="1" s="1"/>
  <c r="A189" i="1" a="1"/>
  <c r="A189" i="1" s="1"/>
  <c r="A190" i="1" a="1"/>
  <c r="A190" i="1" s="1"/>
  <c r="A191" i="1" a="1"/>
  <c r="A191" i="1" s="1"/>
  <c r="A192" i="1" a="1"/>
  <c r="A192" i="1" s="1"/>
  <c r="A193" i="1" a="1"/>
  <c r="A193" i="1" s="1"/>
  <c r="A194" i="1" a="1"/>
  <c r="A194" i="1" s="1"/>
  <c r="A195" i="1" a="1"/>
  <c r="A195" i="1" s="1"/>
  <c r="A196" i="1" a="1"/>
  <c r="A196" i="1" s="1"/>
  <c r="A197" i="1" a="1"/>
  <c r="A197" i="1" s="1"/>
  <c r="A198" i="1" a="1"/>
  <c r="A198" i="1" s="1"/>
  <c r="A199" i="1" a="1"/>
  <c r="A199" i="1" s="1"/>
  <c r="A200" i="1" a="1"/>
  <c r="A200" i="1" s="1"/>
  <c r="A201" i="1" a="1"/>
  <c r="A201" i="1" s="1"/>
  <c r="A202" i="1" a="1"/>
  <c r="A202" i="1" s="1"/>
  <c r="A203" i="1" a="1"/>
  <c r="A203" i="1" s="1"/>
  <c r="A204" i="1" a="1"/>
  <c r="A204" i="1" s="1"/>
  <c r="A205" i="1" a="1"/>
  <c r="A205" i="1" s="1"/>
  <c r="A206" i="1" a="1"/>
  <c r="A206" i="1" s="1"/>
  <c r="A207" i="1" a="1"/>
  <c r="A207" i="1" s="1"/>
  <c r="A208" i="1" a="1"/>
  <c r="A208" i="1" s="1"/>
  <c r="A209" i="1" a="1"/>
  <c r="A209" i="1" s="1"/>
  <c r="A210" i="1" a="1"/>
  <c r="A210" i="1" s="1"/>
  <c r="A211" i="1" a="1"/>
  <c r="A211" i="1" s="1"/>
  <c r="A212" i="1" a="1"/>
  <c r="A212" i="1" s="1"/>
  <c r="A213" i="1" a="1"/>
  <c r="A213" i="1" s="1"/>
  <c r="A214" i="1" a="1"/>
  <c r="A214" i="1" s="1"/>
  <c r="A215" i="1" a="1"/>
  <c r="A215" i="1" s="1"/>
  <c r="A216" i="1" a="1"/>
  <c r="A216" i="1" s="1"/>
  <c r="A217" i="1" a="1"/>
  <c r="A217" i="1" s="1"/>
  <c r="A218" i="1" a="1"/>
  <c r="A218" i="1" s="1"/>
  <c r="A219" i="1" a="1"/>
  <c r="A219" i="1" s="1"/>
  <c r="A220" i="1" a="1"/>
  <c r="A220" i="1" s="1"/>
  <c r="A221" i="1" a="1"/>
  <c r="A221" i="1" s="1"/>
  <c r="A222" i="1" a="1"/>
  <c r="A222" i="1" s="1"/>
  <c r="A223" i="1" a="1"/>
  <c r="A223" i="1" s="1"/>
  <c r="A224" i="1" a="1"/>
  <c r="A224" i="1" s="1"/>
  <c r="A225" i="1" a="1"/>
  <c r="A225" i="1" s="1"/>
  <c r="A226" i="1" a="1"/>
  <c r="A226" i="1" s="1"/>
  <c r="A227" i="1" a="1"/>
  <c r="A227" i="1" s="1"/>
  <c r="A228" i="1" a="1"/>
  <c r="A228" i="1" s="1"/>
  <c r="A229" i="1" a="1"/>
  <c r="A229" i="1" s="1"/>
  <c r="A230" i="1" a="1"/>
  <c r="A230" i="1" s="1"/>
  <c r="A231" i="1" a="1"/>
  <c r="A231" i="1" s="1"/>
  <c r="A232" i="1" a="1"/>
  <c r="A232" i="1" s="1"/>
  <c r="A233" i="1" a="1"/>
  <c r="A233" i="1" s="1"/>
  <c r="A234" i="1" a="1"/>
  <c r="A234" i="1" s="1"/>
  <c r="A235" i="1" a="1"/>
  <c r="A235" i="1" s="1"/>
  <c r="A236" i="1" a="1"/>
  <c r="A236" i="1" s="1"/>
  <c r="A237" i="1" a="1"/>
  <c r="A237" i="1" s="1"/>
  <c r="A238" i="1" a="1"/>
  <c r="A238" i="1" s="1"/>
  <c r="A239" i="1" a="1"/>
  <c r="A239" i="1" s="1"/>
  <c r="A240" i="1" a="1"/>
  <c r="A240" i="1" s="1"/>
  <c r="A241" i="1" a="1"/>
  <c r="A241" i="1" s="1"/>
  <c r="A242" i="1" a="1"/>
  <c r="A242" i="1" s="1"/>
  <c r="A243" i="1" a="1"/>
  <c r="A243" i="1" s="1"/>
  <c r="A244" i="1" a="1"/>
  <c r="A244" i="1" s="1"/>
  <c r="A245" i="1" a="1"/>
  <c r="A245" i="1" s="1"/>
  <c r="A246" i="1" a="1"/>
  <c r="A246" i="1" s="1"/>
  <c r="A247" i="1" a="1"/>
  <c r="A247" i="1" s="1"/>
  <c r="A248" i="1" a="1"/>
  <c r="A248" i="1" s="1"/>
  <c r="A249" i="1" a="1"/>
  <c r="A249" i="1" s="1"/>
  <c r="A250" i="1" a="1"/>
  <c r="A250" i="1" s="1"/>
  <c r="A251" i="1" a="1"/>
  <c r="A251" i="1" s="1"/>
  <c r="A252" i="1" a="1"/>
  <c r="A252" i="1" s="1"/>
  <c r="A253" i="1" a="1"/>
  <c r="A253" i="1" s="1"/>
  <c r="A254" i="1" a="1"/>
  <c r="A254" i="1" s="1"/>
  <c r="A255" i="1" a="1"/>
  <c r="A255" i="1" s="1"/>
  <c r="A256" i="1" a="1"/>
  <c r="A256" i="1" s="1"/>
  <c r="A257" i="1" a="1"/>
  <c r="A257" i="1" s="1"/>
  <c r="A258" i="1" a="1"/>
  <c r="A258" i="1" s="1"/>
  <c r="A259" i="1" a="1"/>
  <c r="A259" i="1" s="1"/>
  <c r="A260" i="1" a="1"/>
  <c r="A260" i="1" s="1"/>
  <c r="A261" i="1" a="1"/>
  <c r="A261" i="1" s="1"/>
  <c r="A262" i="1" a="1"/>
  <c r="A262" i="1" s="1"/>
  <c r="A263" i="1" a="1"/>
  <c r="A263" i="1" s="1"/>
  <c r="A264" i="1" a="1"/>
  <c r="A264" i="1" s="1"/>
  <c r="A265" i="1" a="1"/>
  <c r="A265" i="1" s="1"/>
  <c r="A266" i="1" a="1"/>
  <c r="A266" i="1" s="1"/>
  <c r="A267" i="1" a="1"/>
  <c r="A267" i="1" s="1"/>
  <c r="A268" i="1" a="1"/>
  <c r="A268" i="1" s="1"/>
  <c r="A269" i="1" a="1"/>
  <c r="A269" i="1" s="1"/>
  <c r="A270" i="1" a="1"/>
  <c r="A270" i="1" s="1"/>
  <c r="A271" i="1" a="1"/>
  <c r="A271" i="1" s="1"/>
  <c r="A272" i="1" a="1"/>
  <c r="A272" i="1" s="1"/>
  <c r="A273" i="1" a="1"/>
  <c r="A273" i="1" s="1"/>
  <c r="A274" i="1" a="1"/>
  <c r="A274" i="1" s="1"/>
  <c r="A275" i="1" a="1"/>
  <c r="A275" i="1" s="1"/>
  <c r="A276" i="1" a="1"/>
  <c r="A276" i="1" s="1"/>
  <c r="A277" i="1" a="1"/>
  <c r="A277" i="1" s="1"/>
  <c r="A278" i="1" a="1"/>
  <c r="A278" i="1" s="1"/>
  <c r="A279" i="1" a="1"/>
  <c r="A279" i="1" s="1"/>
  <c r="A280" i="1" a="1"/>
  <c r="A280" i="1" s="1"/>
  <c r="A281" i="1" a="1"/>
  <c r="A281" i="1" s="1"/>
  <c r="A282" i="1" a="1"/>
  <c r="A282" i="1" s="1"/>
  <c r="A283" i="1" a="1"/>
  <c r="A283" i="1" s="1"/>
  <c r="A284" i="1" a="1"/>
  <c r="A284" i="1" s="1"/>
  <c r="A285" i="1" a="1"/>
  <c r="A285" i="1" s="1"/>
  <c r="A286" i="1" a="1"/>
  <c r="A286" i="1" s="1"/>
  <c r="A287" i="1" a="1"/>
  <c r="A287" i="1" s="1"/>
  <c r="A288" i="1" a="1"/>
  <c r="A288" i="1" s="1"/>
  <c r="A289" i="1" a="1"/>
  <c r="A289" i="1" s="1"/>
  <c r="A290" i="1" a="1"/>
  <c r="A290" i="1" s="1"/>
  <c r="A291" i="1" a="1"/>
  <c r="A291" i="1" s="1"/>
  <c r="A292" i="1" a="1"/>
  <c r="A292" i="1" s="1"/>
  <c r="A293" i="1" a="1"/>
  <c r="A293" i="1" s="1"/>
  <c r="A294" i="1" a="1"/>
  <c r="A294" i="1" s="1"/>
  <c r="A295" i="1" a="1"/>
  <c r="A295" i="1" s="1"/>
  <c r="A296" i="1" a="1"/>
  <c r="A296" i="1" s="1"/>
  <c r="A297" i="1" a="1"/>
  <c r="A297" i="1" s="1"/>
  <c r="A298" i="1" a="1"/>
  <c r="A298" i="1" s="1"/>
  <c r="A299" i="1" a="1"/>
  <c r="A299" i="1" s="1"/>
  <c r="A300" i="1" a="1"/>
  <c r="A300" i="1" s="1"/>
  <c r="A301" i="1" a="1"/>
  <c r="A301" i="1" s="1"/>
  <c r="A302" i="1" a="1"/>
  <c r="A302" i="1" s="1"/>
  <c r="A303" i="1" a="1"/>
  <c r="A303" i="1" s="1"/>
  <c r="A304" i="1" a="1"/>
  <c r="A304" i="1" s="1"/>
  <c r="A305" i="1" a="1"/>
  <c r="A305" i="1" s="1"/>
  <c r="A306" i="1" a="1"/>
  <c r="A306" i="1" s="1"/>
  <c r="A307" i="1" a="1"/>
  <c r="A307" i="1" s="1"/>
  <c r="A308" i="1" a="1"/>
  <c r="A308" i="1" s="1"/>
  <c r="A309" i="1" a="1"/>
  <c r="A309" i="1" s="1"/>
  <c r="A310" i="1" a="1"/>
  <c r="A310" i="1" s="1"/>
  <c r="A311" i="1" a="1"/>
  <c r="A311" i="1" s="1"/>
  <c r="A312" i="1" a="1"/>
  <c r="A312" i="1" s="1"/>
  <c r="A313" i="1" a="1"/>
  <c r="A313" i="1" s="1"/>
  <c r="A314" i="1" a="1"/>
  <c r="A314" i="1" s="1"/>
  <c r="A315" i="1" a="1"/>
  <c r="A315" i="1" s="1"/>
  <c r="A316" i="1" a="1"/>
  <c r="A316" i="1" s="1"/>
  <c r="A317" i="1" a="1"/>
  <c r="A317" i="1" s="1"/>
  <c r="A318" i="1" a="1"/>
  <c r="A318" i="1" s="1"/>
  <c r="A319" i="1" a="1"/>
  <c r="A319" i="1" s="1"/>
  <c r="A320" i="1" a="1"/>
  <c r="A320" i="1" s="1"/>
  <c r="A321" i="1" a="1"/>
  <c r="A321" i="1" s="1"/>
  <c r="A322" i="1" a="1"/>
  <c r="A322" i="1" s="1"/>
  <c r="A323" i="1" a="1"/>
  <c r="A323" i="1" s="1"/>
  <c r="A324" i="1" a="1"/>
  <c r="A324" i="1" s="1"/>
  <c r="A325" i="1" a="1"/>
  <c r="A325" i="1" s="1"/>
  <c r="A326" i="1" a="1"/>
  <c r="A326" i="1" s="1"/>
  <c r="A327" i="1" a="1"/>
  <c r="A327" i="1" s="1"/>
  <c r="A328" i="1" a="1"/>
  <c r="A328" i="1" s="1"/>
  <c r="A329" i="1" a="1"/>
  <c r="A329" i="1" s="1"/>
  <c r="A330" i="1" a="1"/>
  <c r="A330" i="1" s="1"/>
  <c r="A331" i="1" a="1"/>
  <c r="A331" i="1" s="1"/>
  <c r="A332" i="1" a="1"/>
  <c r="A332" i="1" s="1"/>
  <c r="A333" i="1" a="1"/>
  <c r="A333" i="1" s="1"/>
  <c r="A334" i="1" a="1"/>
  <c r="A334" i="1" s="1"/>
  <c r="A335" i="1" a="1"/>
  <c r="A335" i="1" s="1"/>
  <c r="A336" i="1" a="1"/>
  <c r="A336" i="1" s="1"/>
  <c r="A337" i="1" a="1"/>
  <c r="A337" i="1" s="1"/>
  <c r="A338" i="1" a="1"/>
  <c r="A338" i="1" s="1"/>
  <c r="A339" i="1" a="1"/>
  <c r="A339" i="1" s="1"/>
  <c r="A340" i="1" a="1"/>
  <c r="A340" i="1" s="1"/>
  <c r="A341" i="1" a="1"/>
  <c r="A341" i="1" s="1"/>
  <c r="A342" i="1" a="1"/>
  <c r="A342" i="1" s="1"/>
  <c r="A343" i="1" a="1"/>
  <c r="A343" i="1" s="1"/>
  <c r="A344" i="1" a="1"/>
  <c r="A344" i="1" s="1"/>
  <c r="A345" i="1" a="1"/>
  <c r="A345" i="1" s="1"/>
  <c r="A346" i="1" a="1"/>
  <c r="A346" i="1" s="1"/>
  <c r="A347" i="1" a="1"/>
  <c r="A347" i="1" s="1"/>
  <c r="A348" i="1" a="1"/>
  <c r="A348" i="1" s="1"/>
  <c r="A349" i="1" a="1"/>
  <c r="A349" i="1" s="1"/>
  <c r="A350" i="1" a="1"/>
  <c r="A350" i="1" s="1"/>
  <c r="A351" i="1" a="1"/>
  <c r="A351" i="1" s="1"/>
  <c r="A352" i="1" a="1"/>
  <c r="A352" i="1" s="1"/>
  <c r="A353" i="1" a="1"/>
  <c r="A353" i="1" s="1"/>
  <c r="A354" i="1" a="1"/>
  <c r="A354" i="1" s="1"/>
  <c r="A355" i="1" a="1"/>
  <c r="A355" i="1" s="1"/>
  <c r="A356" i="1" a="1"/>
  <c r="A356" i="1" s="1"/>
  <c r="A357" i="1" a="1"/>
  <c r="A357" i="1" s="1"/>
  <c r="A358" i="1" a="1"/>
  <c r="A358" i="1" s="1"/>
  <c r="A359" i="1" a="1"/>
  <c r="A359" i="1" s="1"/>
  <c r="A360" i="1" a="1"/>
  <c r="A360" i="1" s="1"/>
  <c r="A361" i="1" a="1"/>
  <c r="A361" i="1" s="1"/>
  <c r="A362" i="1" a="1"/>
  <c r="A362" i="1" s="1"/>
  <c r="A363" i="1" a="1"/>
  <c r="A363" i="1" s="1"/>
  <c r="A364" i="1" a="1"/>
  <c r="A364" i="1" s="1"/>
  <c r="A365" i="1" a="1"/>
  <c r="A365" i="1" s="1"/>
  <c r="A366" i="1" a="1"/>
  <c r="A366" i="1" s="1"/>
  <c r="A367" i="1" a="1"/>
  <c r="A367" i="1" s="1"/>
  <c r="A368" i="1" a="1"/>
  <c r="A368" i="1" s="1"/>
  <c r="A369" i="1" a="1"/>
  <c r="A369" i="1" s="1"/>
  <c r="A370" i="1" a="1"/>
  <c r="A370" i="1" s="1"/>
  <c r="A371" i="1" a="1"/>
  <c r="A371" i="1" s="1"/>
  <c r="A372" i="1" a="1"/>
  <c r="A372" i="1" s="1"/>
  <c r="A373" i="1" a="1"/>
  <c r="A373" i="1" s="1"/>
  <c r="A374" i="1" a="1"/>
  <c r="A374" i="1" s="1"/>
  <c r="A375" i="1" a="1"/>
  <c r="A375" i="1" s="1"/>
  <c r="A376" i="1" a="1"/>
  <c r="A376" i="1" s="1"/>
  <c r="A377" i="1" a="1"/>
  <c r="A377" i="1" s="1"/>
  <c r="A378" i="1" a="1"/>
  <c r="A378" i="1" s="1"/>
  <c r="A379" i="1" a="1"/>
  <c r="A379" i="1" s="1"/>
  <c r="A380" i="1" a="1"/>
  <c r="A380" i="1" s="1"/>
  <c r="A381" i="1" a="1"/>
  <c r="A381" i="1" s="1"/>
  <c r="A382" i="1" a="1"/>
  <c r="A382" i="1" s="1"/>
  <c r="A383" i="1" a="1"/>
  <c r="A383" i="1" s="1"/>
  <c r="A384" i="1" a="1"/>
  <c r="A384" i="1" s="1"/>
  <c r="A385" i="1" a="1"/>
  <c r="A385" i="1" s="1"/>
  <c r="A386" i="1" a="1"/>
  <c r="A386" i="1" s="1"/>
  <c r="A387" i="1" a="1"/>
  <c r="A387" i="1" s="1"/>
  <c r="A388" i="1" a="1"/>
  <c r="A388" i="1" s="1"/>
  <c r="A389" i="1" a="1"/>
  <c r="A389" i="1" s="1"/>
  <c r="A390" i="1" a="1"/>
  <c r="A390" i="1" s="1"/>
  <c r="A391" i="1" a="1"/>
  <c r="A391" i="1" s="1"/>
  <c r="A392" i="1" a="1"/>
  <c r="A392" i="1" s="1"/>
  <c r="A393" i="1" a="1"/>
  <c r="A393" i="1" s="1"/>
  <c r="A394" i="1" a="1"/>
  <c r="A394" i="1" s="1"/>
  <c r="A395" i="1" a="1"/>
  <c r="A395" i="1" s="1"/>
  <c r="A396" i="1" a="1"/>
  <c r="A396" i="1" s="1"/>
  <c r="A397" i="1" a="1"/>
  <c r="A397" i="1" s="1"/>
  <c r="A398" i="1" a="1"/>
  <c r="A398" i="1" s="1"/>
  <c r="A399" i="1" a="1"/>
  <c r="A399" i="1" s="1"/>
  <c r="A400" i="1" a="1"/>
  <c r="A400" i="1" s="1"/>
  <c r="A401" i="1" a="1"/>
  <c r="A401" i="1" s="1"/>
  <c r="A402" i="1" a="1"/>
  <c r="A402" i="1" s="1"/>
  <c r="A403" i="1" a="1"/>
  <c r="A403" i="1" s="1"/>
  <c r="A404" i="1" a="1"/>
  <c r="A404" i="1" s="1"/>
  <c r="A405" i="1" a="1"/>
  <c r="A405" i="1" s="1"/>
  <c r="A406" i="1" a="1"/>
  <c r="A406" i="1" s="1"/>
  <c r="A407" i="1" a="1"/>
  <c r="A407" i="1" s="1"/>
  <c r="A408" i="1" a="1"/>
  <c r="A408" i="1" s="1"/>
  <c r="A409" i="1" a="1"/>
  <c r="A409" i="1" s="1"/>
  <c r="A410" i="1" a="1"/>
  <c r="A410" i="1" s="1"/>
  <c r="A411" i="1" a="1"/>
  <c r="A411" i="1" s="1"/>
  <c r="A412" i="1" a="1"/>
  <c r="A412" i="1" s="1"/>
  <c r="A413" i="1" a="1"/>
  <c r="A413" i="1" s="1"/>
  <c r="A414" i="1" a="1"/>
  <c r="A414" i="1" s="1"/>
  <c r="A415" i="1" a="1"/>
  <c r="A415" i="1" s="1"/>
  <c r="A416" i="1" a="1"/>
  <c r="A416" i="1" s="1"/>
  <c r="A417" i="1" a="1"/>
  <c r="A417" i="1" s="1"/>
  <c r="A418" i="1" a="1"/>
  <c r="A418" i="1" s="1"/>
  <c r="A419" i="1" a="1"/>
  <c r="A419" i="1" s="1"/>
  <c r="A420" i="1" a="1"/>
  <c r="A420" i="1" s="1"/>
  <c r="A421" i="1" a="1"/>
  <c r="A421" i="1" s="1"/>
  <c r="A422" i="1" a="1"/>
  <c r="A422" i="1" s="1"/>
  <c r="A423" i="1" a="1"/>
  <c r="A423" i="1" s="1"/>
  <c r="A424" i="1" a="1"/>
  <c r="A424" i="1" s="1"/>
  <c r="A425" i="1" a="1"/>
  <c r="A425" i="1" s="1"/>
  <c r="A426" i="1" a="1"/>
  <c r="A426" i="1" s="1"/>
  <c r="A427" i="1" a="1"/>
  <c r="A427" i="1" s="1"/>
  <c r="A428" i="1" a="1"/>
  <c r="A428" i="1" s="1"/>
  <c r="A429" i="1" a="1"/>
  <c r="A429" i="1" s="1"/>
  <c r="A430" i="1" a="1"/>
  <c r="A430" i="1" s="1"/>
  <c r="A431" i="1" a="1"/>
  <c r="A431" i="1" s="1"/>
  <c r="A432" i="1" a="1"/>
  <c r="A432" i="1" s="1"/>
  <c r="A433" i="1" a="1"/>
  <c r="A433" i="1" s="1"/>
  <c r="A434" i="1" a="1"/>
  <c r="A434" i="1" s="1"/>
  <c r="A435" i="1" a="1"/>
  <c r="A435" i="1" s="1"/>
  <c r="A436" i="1" a="1"/>
  <c r="A436" i="1" s="1"/>
  <c r="A437" i="1" a="1"/>
  <c r="A437" i="1" s="1"/>
  <c r="A438" i="1" a="1"/>
  <c r="A438" i="1" s="1"/>
  <c r="A439" i="1" a="1"/>
  <c r="A439" i="1" s="1"/>
  <c r="A440" i="1" a="1"/>
  <c r="A440" i="1" s="1"/>
  <c r="A441" i="1" a="1"/>
  <c r="A441" i="1" s="1"/>
  <c r="A442" i="1" a="1"/>
  <c r="A442" i="1" s="1"/>
  <c r="A443" i="1" a="1"/>
  <c r="A443" i="1" s="1"/>
  <c r="A444" i="1" a="1"/>
  <c r="A444" i="1" s="1"/>
  <c r="A445" i="1" a="1"/>
  <c r="A445" i="1" s="1"/>
  <c r="A446" i="1" a="1"/>
  <c r="A446" i="1" s="1"/>
  <c r="A447" i="1" a="1"/>
  <c r="A447" i="1" s="1"/>
  <c r="A448" i="1" a="1"/>
  <c r="A448" i="1" s="1"/>
  <c r="A449" i="1" a="1"/>
  <c r="A449" i="1" s="1"/>
  <c r="A450" i="1" a="1"/>
  <c r="A450" i="1" s="1"/>
  <c r="A451" i="1" a="1"/>
  <c r="A451" i="1" s="1"/>
  <c r="A452" i="1" a="1"/>
  <c r="A452" i="1" s="1"/>
  <c r="A453" i="1" a="1"/>
  <c r="A453" i="1" s="1"/>
  <c r="A454" i="1" a="1"/>
  <c r="A454" i="1" s="1"/>
  <c r="A455" i="1" a="1"/>
  <c r="A455" i="1" s="1"/>
  <c r="A456" i="1" a="1"/>
  <c r="A456" i="1" s="1"/>
  <c r="A457" i="1" a="1"/>
  <c r="A457" i="1" s="1"/>
  <c r="A458" i="1" a="1"/>
  <c r="A458" i="1" s="1"/>
  <c r="A459" i="1" a="1"/>
  <c r="A459" i="1" s="1"/>
  <c r="A460" i="1" a="1"/>
  <c r="A460" i="1" s="1"/>
  <c r="A461" i="1" a="1"/>
  <c r="A461" i="1" s="1"/>
  <c r="A462" i="1" a="1"/>
  <c r="A462" i="1" s="1"/>
  <c r="A463" i="1" a="1"/>
  <c r="A463" i="1" s="1"/>
  <c r="A464" i="1" a="1"/>
  <c r="A464" i="1" s="1"/>
  <c r="A465" i="1" a="1"/>
  <c r="A465" i="1" s="1"/>
  <c r="A466" i="1" a="1"/>
  <c r="A466" i="1" s="1"/>
  <c r="A467" i="1" a="1"/>
  <c r="A467" i="1" s="1"/>
  <c r="A468" i="1" a="1"/>
  <c r="A468" i="1" s="1"/>
  <c r="A469" i="1" a="1"/>
  <c r="A469" i="1" s="1"/>
  <c r="A470" i="1" a="1"/>
  <c r="A470" i="1" s="1"/>
  <c r="A471" i="1" a="1"/>
  <c r="A471" i="1" s="1"/>
  <c r="A472" i="1" a="1"/>
  <c r="A472" i="1" s="1"/>
  <c r="A473" i="1" a="1"/>
  <c r="A473" i="1" s="1"/>
  <c r="A474" i="1" a="1"/>
  <c r="A474" i="1" s="1"/>
  <c r="A475" i="1" a="1"/>
  <c r="A475" i="1" s="1"/>
  <c r="A476" i="1" a="1"/>
  <c r="A476" i="1" s="1"/>
  <c r="A477" i="1" a="1"/>
  <c r="A477" i="1" s="1"/>
  <c r="A478" i="1" a="1"/>
  <c r="A478" i="1" s="1"/>
  <c r="A479" i="1" a="1"/>
  <c r="A479" i="1" s="1"/>
  <c r="A480" i="1" a="1"/>
  <c r="A480" i="1" s="1"/>
  <c r="A481" i="1" a="1"/>
  <c r="A481" i="1" s="1"/>
  <c r="A482" i="1" a="1"/>
  <c r="A482" i="1" s="1"/>
  <c r="A483" i="1" a="1"/>
  <c r="A483" i="1" s="1"/>
  <c r="A484" i="1" a="1"/>
  <c r="A484" i="1" s="1"/>
  <c r="A485" i="1" a="1"/>
  <c r="A485" i="1" s="1"/>
  <c r="A486" i="1" a="1"/>
  <c r="A486" i="1" s="1"/>
  <c r="A487" i="1" a="1"/>
  <c r="A487" i="1" s="1"/>
  <c r="A488" i="1" a="1"/>
  <c r="A488" i="1" s="1"/>
  <c r="A489" i="1" a="1"/>
  <c r="A489" i="1" s="1"/>
  <c r="A490" i="1" a="1"/>
  <c r="A490" i="1" s="1"/>
  <c r="A491" i="1" a="1"/>
  <c r="A491" i="1" s="1"/>
  <c r="A492" i="1" a="1"/>
  <c r="A492" i="1" s="1"/>
  <c r="A493" i="1" a="1"/>
  <c r="A493" i="1" s="1"/>
  <c r="A494" i="1" a="1"/>
  <c r="A494" i="1" s="1"/>
  <c r="A495" i="1" a="1"/>
  <c r="A495" i="1" s="1"/>
  <c r="A496" i="1" a="1"/>
  <c r="A496" i="1" s="1"/>
  <c r="A497" i="1" a="1"/>
  <c r="A497" i="1" s="1"/>
  <c r="A498" i="1" a="1"/>
  <c r="A498" i="1" s="1"/>
  <c r="A499" i="1" a="1"/>
  <c r="A499" i="1" s="1"/>
  <c r="A500" i="1" a="1"/>
  <c r="A500" i="1" s="1"/>
  <c r="A501" i="1" a="1"/>
  <c r="A501" i="1" s="1"/>
  <c r="A502" i="1" a="1"/>
  <c r="A502" i="1" s="1"/>
  <c r="A503" i="1" a="1"/>
  <c r="A503" i="1" s="1"/>
  <c r="A504" i="1" a="1"/>
  <c r="A504" i="1" s="1"/>
  <c r="A505" i="1" a="1"/>
  <c r="A505" i="1" s="1"/>
  <c r="A506" i="1" a="1"/>
  <c r="A506" i="1" s="1"/>
  <c r="A507" i="1" a="1"/>
  <c r="A507" i="1" s="1"/>
  <c r="A508" i="1" a="1"/>
  <c r="A508" i="1" s="1"/>
  <c r="A509" i="1" a="1"/>
  <c r="A509" i="1" s="1"/>
  <c r="A510" i="1" a="1"/>
  <c r="A510" i="1" s="1"/>
  <c r="A511" i="1" a="1"/>
  <c r="A511" i="1" s="1"/>
  <c r="A512" i="1" a="1"/>
  <c r="A512" i="1" s="1"/>
  <c r="A513" i="1" a="1"/>
  <c r="A513" i="1" s="1"/>
  <c r="A514" i="1" a="1"/>
  <c r="A514" i="1" s="1"/>
  <c r="A515" i="1" a="1"/>
  <c r="A515" i="1" s="1"/>
  <c r="A516" i="1" a="1"/>
  <c r="A516" i="1" s="1"/>
  <c r="A517" i="1" a="1"/>
  <c r="A517" i="1" s="1"/>
  <c r="A518" i="1" a="1"/>
  <c r="A518" i="1" s="1"/>
  <c r="A519" i="1" a="1"/>
  <c r="A519" i="1" s="1"/>
  <c r="A520" i="1" a="1"/>
  <c r="A520" i="1" s="1"/>
  <c r="A521" i="1" a="1"/>
  <c r="A521" i="1" s="1"/>
  <c r="A522" i="1" a="1"/>
  <c r="A522" i="1" s="1"/>
  <c r="A523" i="1" a="1"/>
  <c r="A523" i="1" s="1"/>
  <c r="A524" i="1" a="1"/>
  <c r="A524" i="1" s="1"/>
  <c r="A525" i="1" a="1"/>
  <c r="A525" i="1" s="1"/>
  <c r="A526" i="1" a="1"/>
  <c r="A526" i="1" s="1"/>
  <c r="A5" i="1" a="1"/>
  <c r="A5" i="1" s="1"/>
  <c r="B4" i="3"/>
  <c r="C4" i="6"/>
  <c r="C12" i="3" l="1"/>
  <c r="C8" i="4"/>
  <c r="B8" i="4" l="1"/>
  <c r="C11" i="3"/>
  <c r="B12" i="3"/>
  <c r="C10" i="4" l="1"/>
  <c r="C9" i="4"/>
  <c r="B10" i="4" l="1"/>
  <c r="B5" i="4"/>
  <c r="C10" i="3"/>
  <c r="B10" i="3"/>
  <c r="B6" i="4"/>
  <c r="C5" i="4"/>
  <c r="C6" i="4"/>
  <c r="B11" i="3"/>
  <c r="C7" i="4"/>
  <c r="B7" i="4"/>
  <c r="C9" i="3"/>
  <c r="B9" i="3"/>
  <c r="C4" i="4"/>
  <c r="C13" i="3"/>
  <c r="C12" i="4"/>
  <c r="C5" i="2"/>
  <c r="B12" i="4"/>
  <c r="C11" i="4"/>
  <c r="C3" i="3"/>
  <c r="B3" i="3"/>
  <c r="B3" i="6"/>
  <c r="B4" i="6"/>
  <c r="B13" i="3"/>
  <c r="C6" i="6"/>
  <c r="B6" i="6"/>
  <c r="C5" i="6"/>
  <c r="B5" i="6"/>
  <c r="C3" i="6"/>
  <c r="C3" i="4"/>
  <c r="B3" i="4"/>
  <c r="C3" i="5"/>
  <c r="C6" i="7" s="1"/>
  <c r="B3" i="5"/>
  <c r="B6" i="7" s="1"/>
  <c r="B4" i="4"/>
  <c r="C8" i="3"/>
  <c r="C7" i="3"/>
  <c r="C6" i="3"/>
  <c r="B6" i="3"/>
  <c r="B5" i="3"/>
  <c r="C5" i="3"/>
  <c r="C4" i="3"/>
  <c r="B8" i="3"/>
  <c r="B7" i="3"/>
  <c r="B11" i="4"/>
  <c r="B9" i="4"/>
  <c r="B14" i="3" l="1"/>
  <c r="B3" i="7" s="1"/>
  <c r="C14" i="3"/>
  <c r="C3" i="7" s="1"/>
  <c r="B13" i="4"/>
  <c r="B4" i="7" s="1"/>
  <c r="C13" i="4"/>
  <c r="C4" i="7" s="1"/>
  <c r="B7" i="6"/>
  <c r="B5" i="7" s="1"/>
  <c r="C7" i="6"/>
  <c r="C5" i="7" s="1"/>
  <c r="C4" i="2"/>
  <c r="C7" i="7" l="1"/>
  <c r="B7" i="7"/>
  <c r="B4" i="2"/>
  <c r="B5" i="2"/>
  <c r="C3" i="2"/>
  <c r="B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<sst xmlns="http://schemas.openxmlformats.org/spreadsheetml/2006/main" count="6944" uniqueCount="2751">
  <si>
    <t>ردیف</t>
  </si>
  <si>
    <t>عنوان مناقصه</t>
  </si>
  <si>
    <t>شماره مرجع</t>
  </si>
  <si>
    <t>موضوع</t>
  </si>
  <si>
    <t>برگزارکننده در قزاقستان</t>
  </si>
  <si>
    <t>تامین‌کننده هزینه مناقصه</t>
  </si>
  <si>
    <t>تاریخ شروع</t>
  </si>
  <si>
    <t>تاریخ خاتمه</t>
  </si>
  <si>
    <t>اطلاعات تکمیلی</t>
  </si>
  <si>
    <t>آدرس رایانامه</t>
  </si>
  <si>
    <t>روش</t>
  </si>
  <si>
    <t>ارزش (به یورو)</t>
  </si>
  <si>
    <t>خرید اقلام</t>
  </si>
  <si>
    <t>تعداد</t>
  </si>
  <si>
    <t>فنی و مهندسی</t>
  </si>
  <si>
    <t>آمار</t>
  </si>
  <si>
    <t>تعداد و ارزش کل</t>
  </si>
  <si>
    <t>ارزش (یورو)</t>
  </si>
  <si>
    <t>رقابت با استفاده از سامانه امتیازدهی</t>
  </si>
  <si>
    <t>انبوه‌سازی مسکن</t>
  </si>
  <si>
    <t>خدمات حمل‌ونقل</t>
  </si>
  <si>
    <t>فنی-مهندسی برق</t>
  </si>
  <si>
    <t>فنی-مهندسی راه‌آهن</t>
  </si>
  <si>
    <t>ساخت ابنیه/ساختار غیرمسکونی</t>
  </si>
  <si>
    <t>تعمیرات ابنیه/ساختار غیرمسکونی</t>
  </si>
  <si>
    <t>گازرسانی</t>
  </si>
  <si>
    <t>فنی-مهندسی معدن</t>
  </si>
  <si>
    <t>خدمات کترینگ</t>
  </si>
  <si>
    <t>بازسازی ابنیه تاریخی</t>
  </si>
  <si>
    <t>فنی-مهندسی ارتباطات و فناوری اطلاعات</t>
  </si>
  <si>
    <t>فنی-مهندسی فضای سبز</t>
  </si>
  <si>
    <t>ساخت بزرگراه، خیابان و جاده</t>
  </si>
  <si>
    <t>تعمیرات بزرگراه، خیابان و جاده</t>
  </si>
  <si>
    <t>آمار مناقصات خرید اقلام</t>
  </si>
  <si>
    <t>آمار مناقصات عمرانی</t>
  </si>
  <si>
    <t>آمار مناقصات خدمات فنی-مهندسی</t>
  </si>
  <si>
    <t>فنی-مهندسی کشاورزی</t>
  </si>
  <si>
    <t xml:space="preserve">جمع کل </t>
  </si>
  <si>
    <t>آمار مناقصات خدمات</t>
  </si>
  <si>
    <t>جمع کل</t>
  </si>
  <si>
    <t>فنی مهندسی گرمایش و سرمایش</t>
  </si>
  <si>
    <t>خدمات نظافت خیابان و ساختمان</t>
  </si>
  <si>
    <t>خدمات شهری (روشنایی معابر)</t>
  </si>
  <si>
    <t>عمرانی</t>
  </si>
  <si>
    <t>خدمات</t>
  </si>
  <si>
    <t>فنی مهندسی هواپیمایی کشوری</t>
  </si>
  <si>
    <t>فنی-مهندسی نفت‌وگاز</t>
  </si>
  <si>
    <t>آب‌وآبفا</t>
  </si>
  <si>
    <t xml:space="preserve">منبع: </t>
  </si>
  <si>
    <t>https://goszakup.gov.kz/ru/search/announce</t>
  </si>
  <si>
    <t>https://zakup.sk.kz/</t>
  </si>
  <si>
    <t>فهرست تعدادی از مناقصات جمهوری قزاقستان (مادر 1404)</t>
  </si>
  <si>
    <t>بازسازی سامانه آتش‌نشانی شهر پرُروا بخش ژیلیُی استان آتیرائو</t>
  </si>
  <si>
    <t>صندوق ملی رفاه سامروک کازینا</t>
  </si>
  <si>
    <t>شرکت «Embamunaigas»</t>
  </si>
  <si>
    <t>1404/01/18</t>
  </si>
  <si>
    <t>1404/02/02</t>
  </si>
  <si>
    <t>https://zakup.sk.kz/#/ext(popup:item/1088540/advert)?tabs=advert&amp;adst=PUBLISHED&amp;lst=PUBLISHED&amp;sort=sumTruNoNds,desc&amp;page=1</t>
  </si>
  <si>
    <t>Zh.Dzhalamanov@emg.kmg.kz</t>
  </si>
  <si>
    <t>مناقصه</t>
  </si>
  <si>
    <t>1404/01/29</t>
  </si>
  <si>
    <t>https://zakup.sk.kz/#/ext(popup:item/1089462/advert)?tabs=advert&amp;adst=PUBLISHED&amp;lst=PUBLISHED&amp;sort=sumTruNoNds,desc&amp;page=1</t>
  </si>
  <si>
    <t>nurlan.magzumov@kmg.kz</t>
  </si>
  <si>
    <t>شرکت «Mangistaumunaigas»</t>
  </si>
  <si>
    <t>خرید 14 تن لوله فولادی به قطر 201-250 میلی‌متر برای چاه نفت و گاز</t>
  </si>
  <si>
    <t>خرید 383.53 تن تعلیق‌شکن (دمولسیفایر) مایع برای جداسازی آب از نفت</t>
  </si>
  <si>
    <t>شرکت «Karazhanbasmunai»</t>
  </si>
  <si>
    <t>https://zakup.sk.kz/#/ext(popup:item/1096768/advert)?tabs=advert&amp;adst=PUBLISHED&amp;lst=PUBLISHED&amp;sort=sumTruNoNds,desc&amp;page=3</t>
  </si>
  <si>
    <t>Y.Maxot@kmg.kz</t>
  </si>
  <si>
    <t xml:space="preserve">دپارتمان امور اقتصادی و دارایی بخش </t>
  </si>
  <si>
    <t>دپارتمان ساخت‌وساز بخش</t>
  </si>
  <si>
    <t>1404/01/27</t>
  </si>
  <si>
    <t>https://goszakup.gov.kz/ru/announce/index/14443821</t>
  </si>
  <si>
    <t>تعمیرات متوسط جاده KTKS-3  در کیلومتر 0-13 در بخش قیزیلژار استان آقمولا</t>
  </si>
  <si>
    <t>14443821-1</t>
  </si>
  <si>
    <t>bolat-10@mail.ru</t>
  </si>
  <si>
    <t>رقابت باز</t>
  </si>
  <si>
    <t>14452565-1</t>
  </si>
  <si>
    <t>1404/01/28</t>
  </si>
  <si>
    <t>https://goszakup.gov.kz/ru/announce/index/14452565</t>
  </si>
  <si>
    <t>tanir_daur@mail.ru</t>
  </si>
  <si>
    <t>تعمیرات اساسی مرکز استانی شناسایی و حمایت از کودکان استعدادهای درخشان Caspiy Daryny استان منگیستائو</t>
  </si>
  <si>
    <t>مرکز استانی استعدادهای درخشان</t>
  </si>
  <si>
    <t>14457603-1</t>
  </si>
  <si>
    <t>شرکت ملی راه قزاقستان</t>
  </si>
  <si>
    <t>1404/01/19</t>
  </si>
  <si>
    <t>1404/01/25</t>
  </si>
  <si>
    <t>https://goszakup.gov.kz/ru/announce/index/14457603</t>
  </si>
  <si>
    <t>amir.aliyev@qaj.kz</t>
  </si>
  <si>
    <t>تعمیرات متوسط جاده سراسری KAZ01 آستانه-کاراگاندا-آلماتی در کلیومتر 16-0 و نصب SAIS</t>
  </si>
  <si>
    <t>14459653-1</t>
  </si>
  <si>
    <t>https://goszakup.gov.kz/ru/announce/index/14459653</t>
  </si>
  <si>
    <t>gz_vko@mail.ru</t>
  </si>
  <si>
    <t>دپارتمان تدارکات عمومی استان</t>
  </si>
  <si>
    <t>اداره حمل‌ونقل استان</t>
  </si>
  <si>
    <t>تعمیرات متوسط جاده واسیلیِوکا-بوزانبای در کیلومتر 17-0 استان قزاقستان شرقی</t>
  </si>
  <si>
    <t>14457730-1</t>
  </si>
  <si>
    <t>https://goszakup.gov.kz/ru/announce/index/14457730</t>
  </si>
  <si>
    <t>تعمیرات متوسط جاده سراسری KZ16-01 محور اوست‌کامِنوگورسک-آلتای‌اولکن-نارین-کاتون-کاراگای</t>
  </si>
  <si>
    <t>خرید تهیزات لازم برای توسعه زیرساخت شبکه انتقال اطلاعات شرکت ملی مخابرات قزاقستان</t>
  </si>
  <si>
    <t>شرکت ملی مخابرات قزاقستان «Kazakhtelecom»</t>
  </si>
  <si>
    <t>https://zakup.sk.kz/#/ext(popup:item/1096256/advert)?tabs=advert&amp;adst=PUBLISHED&amp;lst=PUBLISHED&amp;sort=sumTruNoNds,desc&amp;page=1</t>
  </si>
  <si>
    <t>Amirov.Dn@telecom.kz</t>
  </si>
  <si>
    <t>هشت پروژه جوشکاری خطوط ریلی راه‌آهن قزاقستان</t>
  </si>
  <si>
    <t>Keunimzhaev_R@Railways.kz</t>
  </si>
  <si>
    <t>شرکت ملی راه‌آهن قزاقستان</t>
  </si>
  <si>
    <t>1404/01/20</t>
  </si>
  <si>
    <t>1404/02/01</t>
  </si>
  <si>
    <t>https://zakup.sk.kz/#/ext(popup:item/1097495/advert)?tabs=advert&amp;adst=PUBLISHED&amp;lst=PUBLISHED&amp;sort=sumTruNoNds,desc&amp;page=2</t>
  </si>
  <si>
    <t>14514148-1</t>
  </si>
  <si>
    <t>1404/02/04</t>
  </si>
  <si>
    <t>https://goszakup.gov.kz/ru/announce/index/14514148</t>
  </si>
  <si>
    <t>zhetisugz@mail.ru</t>
  </si>
  <si>
    <t>تعمیرات متوسط 3 قطعه بزرگراه در استان ژتیسو</t>
  </si>
  <si>
    <t>14512253-1</t>
  </si>
  <si>
    <t>مدیریت اموال و تدارکات عمومی آستانه</t>
  </si>
  <si>
    <t>p.tugelbay@astana.kz</t>
  </si>
  <si>
    <t>https://goszakup.gov.kz/ru/announce/index/14512253</t>
  </si>
  <si>
    <t>1404/02/03</t>
  </si>
  <si>
    <t>تعمیرونگهداری فضای عمومی شهری منطقه سارایشیک شهر آستانه</t>
  </si>
  <si>
    <t xml:space="preserve">شهرداری منطقه </t>
  </si>
  <si>
    <t>خرید 192 شیردروازه برای انواع لوله نفت</t>
  </si>
  <si>
    <t>1404/02/05</t>
  </si>
  <si>
    <t>https://zakup.sk.kz/#/ext(popup:item/1099427/advert)?tabs=advert&amp;adst=PUBLISHED&amp;lst=PUBLISHED&amp;sort=sumTruNoNds,desc&amp;page=3</t>
  </si>
  <si>
    <t>m.baimagambetov@mmg.kz</t>
  </si>
  <si>
    <t>https://zakup.sk.kz/#/ext(popup:item/1100140/advert)?tabs=advert&amp;adst=PUBLISHED&amp;lst=PUBLISHED&amp;sort=sumTruNoNds,desc&amp;page=4</t>
  </si>
  <si>
    <t>MSatybaldy@sauran.kazatomprom.kz</t>
  </si>
  <si>
    <t>شرکت «Kazatomprom-SaUran»</t>
  </si>
  <si>
    <t>خرید 113 عدد پمپ شناور عمودی ویژه مایعات شیمیایی تهاجمی با توان 500 مترمکعب بر ثانیه</t>
  </si>
  <si>
    <t>14511301-1</t>
  </si>
  <si>
    <t>n.zhanabaeva@astana.kz</t>
  </si>
  <si>
    <t>تعویض تجهیزات توزیع برق در 9 ایستگاه در آستانه</t>
  </si>
  <si>
    <t>شرکت «Astana REC»</t>
  </si>
  <si>
    <t>14507299-1</t>
  </si>
  <si>
    <t>https://goszakup.gov.kz/ru/announce/index/14507299</t>
  </si>
  <si>
    <t>ugz@korda.gov.kz</t>
  </si>
  <si>
    <t>ساخت شبکه‌های زیرساخت برق‌رسانی در سایت سایاژای-1 (300 هکتار) روستای ژاناکورقان استان قیزیلوردا</t>
  </si>
  <si>
    <t>خرید 70528 قطعه کفشک ترمز ویژه لوکوموتیو و واگن</t>
  </si>
  <si>
    <t>Kusaeva_G@Railways.kz</t>
  </si>
  <si>
    <t>https://zakup.sk.kz/#/ext(popup:item/1096039/advert)?tabs=advert&amp;adst=PUBLISHED&amp;lst=PUBLISHED&amp;sort=sumTruNoNds,desc&amp;page=4</t>
  </si>
  <si>
    <t>1404/01/26</t>
  </si>
  <si>
    <t>1404/02/08</t>
  </si>
  <si>
    <t>شرکت «KTZ-FREIGHT TRANSPORTATION»</t>
  </si>
  <si>
    <t>طراحی پروژه بازسازی خط برق 220 کیلوولت L-3050 EEC شماره 51 در استان قزاقستان شرقی</t>
  </si>
  <si>
    <t>https://zakup.sk.kz/#/ext(popup:item/1092087/advert)?tabs=advert&amp;adst=PUBLISHED&amp;lst=PUBLISHED&amp;sort=sumTruNoNds,desc&amp;page=5</t>
  </si>
  <si>
    <t>1404/02/12</t>
  </si>
  <si>
    <t>imanbayev@kegoc.kz</t>
  </si>
  <si>
    <t>شرکت ملی برق قزاقستان «KEGOC»</t>
  </si>
  <si>
    <t>تعمیرات متوسط سه قطعه جاده در استان ژتیسو</t>
  </si>
  <si>
    <t>14517860-1</t>
  </si>
  <si>
    <t>تعمیرات عادی سه مدرسه در بخش سایرام استان ترکستان</t>
  </si>
  <si>
    <t>دپارتمان آموزش بخش</t>
  </si>
  <si>
    <t>https://goszakup.gov.kz/ru/announce/index/14517860</t>
  </si>
  <si>
    <t>14523762-1</t>
  </si>
  <si>
    <t>https://goszakup.gov.kz/ru/announce/index/14523762</t>
  </si>
  <si>
    <t>gz3901832@mail.ru</t>
  </si>
  <si>
    <t>دپارتمان اموال دولتی شهر آلماتی</t>
  </si>
  <si>
    <t>بازسازی و بازتجهیز بیمارستان شماره 7 آلماتی</t>
  </si>
  <si>
    <t>دپارتمان ساخت‌وساز شهر</t>
  </si>
  <si>
    <t>14526343-1</t>
  </si>
  <si>
    <t>https://goszakup.gov.kz/ru/announce/index/14526343</t>
  </si>
  <si>
    <t>bah.rm@mail.ru</t>
  </si>
  <si>
    <t>ساخت خیابان شماره 27 شهر آستانه حدفاصل خیابان‌های کالدایاکُوا و کُردای</t>
  </si>
  <si>
    <t>14525926-1</t>
  </si>
  <si>
    <t>https://goszakup.gov.kz/ru/announce/index/14525926</t>
  </si>
  <si>
    <t>ساخت فرعی‌های محدوده خیابان‌های منگیلیک ایل و سیقَنَک در شهر آستانه</t>
  </si>
  <si>
    <t>14525699-1</t>
  </si>
  <si>
    <t>https://goszakup.gov.kz/ru/announce/index/14525699</t>
  </si>
  <si>
    <t>ugz_shymkent@mail.ru</t>
  </si>
  <si>
    <t>دپارتمان تدارکات عمومی شهر</t>
  </si>
  <si>
    <t>ساخت جاده در بخش آبای شهر شیمکنت</t>
  </si>
  <si>
    <t>دپارتمان حمل‌ونقل شهر</t>
  </si>
  <si>
    <t>14527063-1</t>
  </si>
  <si>
    <t>https://goszakup.gov.kz/ru/announce/index/14527063</t>
  </si>
  <si>
    <t>ساخت جاده در بخش تورانسکی شهر شیمکنت</t>
  </si>
  <si>
    <t>ساخت دیتاسنتر شهر کُشی</t>
  </si>
  <si>
    <t>Absalyam.K@telecom.kz</t>
  </si>
  <si>
    <t>https://zakup.sk.kz/#/ext(popup:item/1097024/advert)?tabs=advert&amp;adst=PUBLISHED&amp;lst=PUBLISHED&amp;sort=sumTruNoNds,desc&amp;page=1</t>
  </si>
  <si>
    <t>خرید 25623 لوله مته فولادی به قطر 50-10 میلی‌متر</t>
  </si>
  <si>
    <t>شرکت «Volkovgeologia»</t>
  </si>
  <si>
    <t>https://zakup.sk.kz/#/ext(popup:item/1093782/advert)?tabs=advert&amp;adst=PUBLISHED&amp;lst=PUBLISHED&amp;sort=sumTruNoNds,desc&amp;page=1</t>
  </si>
  <si>
    <t>l.ivanova@vg.kazatomprom.kz</t>
  </si>
  <si>
    <t>بازسازی سامانه‌های جمع‌آوری درون‌میدانی مایعات در میادین نفتی Zhaikmunaygas</t>
  </si>
  <si>
    <t>1404/02/10</t>
  </si>
  <si>
    <t>https://zakup.sk.kz/#/ext(popup:item/1088813/advert)?tabs=advert&amp;adst=PUBLISHED&amp;lst=PUBLISHED&amp;sort=sumTruNoNds,desc&amp;page=3</t>
  </si>
  <si>
    <t>https://goszakup.gov.kz/ru/announce/index/14527327</t>
  </si>
  <si>
    <t>14527327-1</t>
  </si>
  <si>
    <t>ساخت جاده در بخش قره‌تائو شهر شیمکنت</t>
  </si>
  <si>
    <t>14527419-1</t>
  </si>
  <si>
    <t>https://goszakup.gov.kz/ru/announce/index/14527419</t>
  </si>
  <si>
    <t>ساخت جاده در بخش اِنبِکشینسکی شهر شیمکنت</t>
  </si>
  <si>
    <t>14527536-1</t>
  </si>
  <si>
    <t>https://goszakup.gov.kz/ru/announce/index/14527536</t>
  </si>
  <si>
    <t>ساخت جاده در بخش الفارابی شهر شیکمنت</t>
  </si>
  <si>
    <t>14533944-1</t>
  </si>
  <si>
    <t>https://goszakup.gov.kz/ru/announce/index/14533944</t>
  </si>
  <si>
    <t>تعمیرات متوسط جاده KV-96 محور قابان‌بای-کوکتوما در کیلومتر 40-20 در استان ژتیسو</t>
  </si>
  <si>
    <t>14533791-1</t>
  </si>
  <si>
    <t>https://goszakup.gov.kz/ru/announce/index/14533791</t>
  </si>
  <si>
    <t>تعمیرات متوسط محور قابان‌بای-لِپسینسک بخش آلاکُل در کیلومتر 42-20 در استان ژتیسو</t>
  </si>
  <si>
    <t>adik_75@mail.ru</t>
  </si>
  <si>
    <t>https://goszakup.gov.kz/ru/announce/index/14534860</t>
  </si>
  <si>
    <t>14534860-1</t>
  </si>
  <si>
    <t>بازسازی شبکه برق روستای خان‌اُرداسی بخش بُکِی اُردا استان قزاقستان غربی</t>
  </si>
  <si>
    <t>اداره خدمات عمومی بخش</t>
  </si>
  <si>
    <t>14534980-1</t>
  </si>
  <si>
    <t>https://goszakup.gov.kz/ru/announce/index/14534980</t>
  </si>
  <si>
    <t>biba81@inbox.ru</t>
  </si>
  <si>
    <t>تعمیرات و نگهداری چند قطعه راه در بخش دوبُوکا استان کاراگاندا</t>
  </si>
  <si>
    <t>بخشداری</t>
  </si>
  <si>
    <t>14535463-1</t>
  </si>
  <si>
    <t>orazbekov0593@mail.ru</t>
  </si>
  <si>
    <t>https://goszakup.gov.kz/ru/announce/index/14535463</t>
  </si>
  <si>
    <t>بازسازی راهگذر مرکز-شرق (آستانه-پاولودار-سِمِی) در کیلومتر 432-419</t>
  </si>
  <si>
    <t>شرکت «ShalkiyaZinc LTD»</t>
  </si>
  <si>
    <t>a.makhanova@zinc.kz</t>
  </si>
  <si>
    <t>https://zakup.sk.kz/#/ext(popup:item/1100007/advert)?tabs=advert&amp;adst=PUBLISHED&amp;lst=PUBLISHED&amp;sort=sumTruNoNds,desc&amp;page=1</t>
  </si>
  <si>
    <t>1404/02/09</t>
  </si>
  <si>
    <t>آماده‌سازی معدن روی شالکیا برای استخراج</t>
  </si>
  <si>
    <t>14540940-2</t>
  </si>
  <si>
    <t>https://goszakup.gov.kz/ru/announce/index/14547709</t>
  </si>
  <si>
    <t>ogzaktobe@mail.ru</t>
  </si>
  <si>
    <t xml:space="preserve">تعمیرات متوسط 5 قطعه خیابان مرکزی منطقه آستانه شهر آقتوبه </t>
  </si>
  <si>
    <t>اداره حمل‌ونقل شهر</t>
  </si>
  <si>
    <t>14540949-2</t>
  </si>
  <si>
    <t>https://goszakup.gov.kz/ru/announce/index/14547708</t>
  </si>
  <si>
    <t>تعمیرات متوسط 5 قطعه خیابان مرکزی منطقه آلماتی شهر آقتوبه</t>
  </si>
  <si>
    <t>14541052-2</t>
  </si>
  <si>
    <t>https://goszakup.gov.kz/ru/announce/index/14547706</t>
  </si>
  <si>
    <t>تعمیرات متوسط 9 قطعه خیابان مرکزی در منطقه آستانه شهر آقتوبه</t>
  </si>
  <si>
    <t>14558549-1</t>
  </si>
  <si>
    <t>تعمیرات متوسط جاده KD-AT-2 در کیلومتر 84-72 در بخش آیتکه‌بیسکی استان آقتوبه</t>
  </si>
  <si>
    <t>دپارتمان حمل‌ونقل بخش</t>
  </si>
  <si>
    <t>https://goszakup.gov.kz/ru/announce/index/14558549</t>
  </si>
  <si>
    <t>Aitekebi_karzhy@mail.ru</t>
  </si>
  <si>
    <t>14558556-1</t>
  </si>
  <si>
    <t>https://goszakup.gov.kz/ru/announce/index/14558556</t>
  </si>
  <si>
    <t>تعمیرات متوسط جاده KD-AT-2 در کیلومتر 95-84 در بخش آیتکه‌بیسکی استان آقتوبه</t>
  </si>
  <si>
    <t>خرید 192 شیردروازه برای انواع لوله نفت با قطر 450-50 میلی‌متر</t>
  </si>
  <si>
    <t>1404/02/26</t>
  </si>
  <si>
    <t>https://zakup.sk.kz/#/ext(popup:item/1103206/advert)?tabs=advert&amp;adst=PUBLISHED&amp;lst=PUBLISHED&amp;sort=sumTruNoNds,desc&amp;page=3</t>
  </si>
  <si>
    <t>خرید 3050071 بطری آب نوشیدنی طبیعی غیرمعدنی بدون گاز</t>
  </si>
  <si>
    <t>شرکت «KMG EP-Catering»</t>
  </si>
  <si>
    <t>r.akhmetova@epc.kmg.kz</t>
  </si>
  <si>
    <t>https://zakup.sk.kz/#/ext(popup:item/1101772/advert)?tabs=advert&amp;adst=PUBLISHED&amp;lst=PUBLISHED&amp;sort=sumTruNoNds,desc&amp;page=4</t>
  </si>
  <si>
    <t>14568176-1</t>
  </si>
  <si>
    <t>https://goszakup.gov.kz/ru/announce/index/14568176</t>
  </si>
  <si>
    <t>بازسازی بستر رود کارقالی از خیابان ژاندوسُوا به ریسکولوف در شهر آلماتی</t>
  </si>
  <si>
    <t>دپارتمان بوم‌شناسی و محیط‌زیست شهر</t>
  </si>
  <si>
    <t>1404/02/15</t>
  </si>
  <si>
    <t>https://zakup.sk.kz/#/ext(popup:item/1099591/advert)?tabs=advert&amp;adst=PUBLISHED&amp;lst=PUBLISHED&amp;sort=sumTruNoNds,desc&amp;page=1</t>
  </si>
  <si>
    <t>Kenzhebayeva@kegoc.kz</t>
  </si>
  <si>
    <t>بازسازی پست 220 کیلوولت شماره 7 استان قزاقستان شرقی شامل تعویض تابلوبرق</t>
  </si>
  <si>
    <t>14568897-1</t>
  </si>
  <si>
    <t>https://goszakup.gov.kz/ru/announce/index/14568897</t>
  </si>
  <si>
    <t>dyussupov99@bk.ru</t>
  </si>
  <si>
    <t>تعمیرات اساسی مخازن آب شهر آتیرائو - فاز 3</t>
  </si>
  <si>
    <t>دپارتمان خدمات عمومی شهر</t>
  </si>
  <si>
    <t>14486454-3</t>
  </si>
  <si>
    <t>https://goszakup.gov.kz/ru/announce/index/14566446</t>
  </si>
  <si>
    <t>تعمیرات اساسی مدرسه شماره 7 شهر ژانائوزن استان منگیستائو</t>
  </si>
  <si>
    <t>دپارتمان آموزش</t>
  </si>
  <si>
    <t>14487632-2</t>
  </si>
  <si>
    <t>https://goszakup.gov.kz/ru/announce/index/14567701</t>
  </si>
  <si>
    <t>تعمیرات اساسی مدرسه شماره 3 شهر ژانائوزن استان منگیستائو</t>
  </si>
  <si>
    <t>14598467-1</t>
  </si>
  <si>
    <t>1404/02/16</t>
  </si>
  <si>
    <t>https://goszakup.gov.kz/ru/announce/index/14598467</t>
  </si>
  <si>
    <t>Goszakup.krg@mail.ru</t>
  </si>
  <si>
    <t>تعمیرات جاری سامانه گرمایش شهری کاراگاندا در سه منطقه</t>
  </si>
  <si>
    <t>فنی-مهندسی گرمایش و سرمایش</t>
  </si>
  <si>
    <t>خرید سامانه هشدار زودهنگام آتش‌برای آتش‌سوزی در جنگل</t>
  </si>
  <si>
    <t>https://zakup.sk.kz/#/ext(popup:item/1103698/advert)?tabs=advert&amp;adst=PUBLISHED&amp;lst=PUBLISHED&amp;sort=sumTruNoNds,desc&amp;page=1</t>
  </si>
  <si>
    <t>https://goszakup.gov.kz/ru/announce/index/14598710</t>
  </si>
  <si>
    <t>goszakup.tu@sqo.gov.kz</t>
  </si>
  <si>
    <t>14598710-1</t>
  </si>
  <si>
    <t>تعمیرات اساسی بیمارستان تاینشینسکی استان قزاقستان شمالی</t>
  </si>
  <si>
    <t>بیمارستان تاینشینسکی</t>
  </si>
  <si>
    <t>خرید سامانه هشدار زودهنگام آتش‌برای آتش‌سوزی در جنگل برای شهر Semey Ormany</t>
  </si>
  <si>
    <t>https://zakup.sk.kz/#/ext(popup:item/1101935/advert)?tabs=advert&amp;adst=PUBLISHED&amp;lst=PUBLISHED&amp;sort=sumTruNoNds,desc&amp;page=1</t>
  </si>
  <si>
    <t>14607371-1</t>
  </si>
  <si>
    <t>https://goszakup.gov.kz/ru/announce/index/14607371</t>
  </si>
  <si>
    <t>ogz_ural@mail.ru</t>
  </si>
  <si>
    <t xml:space="preserve">تعمیرات و نگهداری زیرساخت جاده و پل روستای زاچاگانسک شهر اورالسک </t>
  </si>
  <si>
    <t>دهیاری</t>
  </si>
  <si>
    <t xml:space="preserve">دپارتمان اموال و تدارکات عمومی استان </t>
  </si>
  <si>
    <t>14612006-1</t>
  </si>
  <si>
    <t>1404/02/18</t>
  </si>
  <si>
    <t>https://goszakup.gov.kz/ru/announce/index/14612006</t>
  </si>
  <si>
    <t>uil_raifin@mail.ru</t>
  </si>
  <si>
    <t>تعمیرات متوسط جاده KD-UL-104 در کیلومتر 45-30 و 30-15 در استان آقتوبه</t>
  </si>
  <si>
    <t>14687843-1</t>
  </si>
  <si>
    <t>https://goszakup.gov.kz/ru/announce/index/14687843</t>
  </si>
  <si>
    <t>بازسازی شبکه برق منطقه مسکونی جنوب غرب شهر تالدیکورقان - فاز 2 در استان ژِتیسو</t>
  </si>
  <si>
    <t>خرید کیت گرماساز فشاربالا برای شهر آستانه</t>
  </si>
  <si>
    <t>14682783-1</t>
  </si>
  <si>
    <t>شرکت «Astana-Energy»</t>
  </si>
  <si>
    <t>1404/02/29</t>
  </si>
  <si>
    <t>https://goszakup.gov.kz/ru/announce/index/14682783</t>
  </si>
  <si>
    <t>14687629-1</t>
  </si>
  <si>
    <t>بازسازی شبکه آبفای منطقه مسکونی جنوب غرب شهر تالدیکورقان - فاز 2 در استان ژِتیسو</t>
  </si>
  <si>
    <t>https://goszakup.gov.kz/ru/announce/index/14687629</t>
  </si>
  <si>
    <t>14690033-1</t>
  </si>
  <si>
    <t>https://goszakup.gov.kz/ru/announce/index/14690033</t>
  </si>
  <si>
    <t>نظارت بر پروژه ساخت شعبه 2 خط‌لوله اصلی آب روستای آی‌تِکه‌بی در استان قیزیلوردا</t>
  </si>
  <si>
    <t>دپارتمان انرژی استان</t>
  </si>
  <si>
    <t>1404/02/24</t>
  </si>
  <si>
    <t>بازسازی مرکز فرهنگی تجاری آتاکنت شهر آلماتی شامل ساخت پارک و پارکینگ زیرزمینی</t>
  </si>
  <si>
    <t>14641690-2</t>
  </si>
  <si>
    <t>https://goszakup.gov.kz/ru/announce/index/14689181</t>
  </si>
  <si>
    <t>تعمیرات اساسی کامیون‌های معدن CAT-785C</t>
  </si>
  <si>
    <t>شرکت «Bogatyr Komir»</t>
  </si>
  <si>
    <t>https://zakup.sk.kz/#/ext(popup:item/1075969/advert)?tabs=advert&amp;adst=PUBLISHED&amp;lst=PUBLISHED&amp;sort=sumTruNoNds,desc&amp;page=3</t>
  </si>
  <si>
    <t>a.dyakonova@BOGATYR.KZ</t>
  </si>
  <si>
    <t>14687639-1</t>
  </si>
  <si>
    <t>https://goszakup.gov.kz/ru/announce/index/14687639</t>
  </si>
  <si>
    <t>نصب دوربین‌های مداربسته در بخش ماقات استان آتیرائو</t>
  </si>
  <si>
    <t>دپارتمان خانه‌سازی بخش</t>
  </si>
  <si>
    <t>14682106-1</t>
  </si>
  <si>
    <t>https://goszakup.gov.kz/ru/announce/index/14682106</t>
  </si>
  <si>
    <t>zh.zholman@minfin.gov.kz</t>
  </si>
  <si>
    <t>1404/02/31</t>
  </si>
  <si>
    <t>کمیته خزانه‌داری وزارت دارایی</t>
  </si>
  <si>
    <t>خرید آزمایشگاه سیار برای وزارت بوم‌شناسی و منابع طبیعی</t>
  </si>
  <si>
    <t xml:space="preserve">کمیته تقنین و پایش وزارت </t>
  </si>
  <si>
    <t>فنی-مهندسی هواپیمایی کشوری</t>
  </si>
  <si>
    <t>14683164-1</t>
  </si>
  <si>
    <t>شرکت «Kazaeronavigatsia»</t>
  </si>
  <si>
    <t xml:space="preserve">تعمیرات و نگهداری 3 سامانه‌ رادار هواشناسی DMRL METEOR 635C </t>
  </si>
  <si>
    <t>1404/03/01</t>
  </si>
  <si>
    <t>https://goszakup.gov.kz/ru/announce/index/14679337</t>
  </si>
  <si>
    <t>1404/02/25</t>
  </si>
  <si>
    <t>14676813-1</t>
  </si>
  <si>
    <t xml:space="preserve">ساخت مجتمع مسکونی شامل محوطه‌ها و پارکینگ در منطقه نورا شهر آستانه </t>
  </si>
  <si>
    <t>شرکت «Elorda Damu»</t>
  </si>
  <si>
    <t>14700809-1</t>
  </si>
  <si>
    <t>https://goszakup.gov.kz/ru/announce/index/14700809</t>
  </si>
  <si>
    <t>kense.goszakup@pavlodar.gov.kz</t>
  </si>
  <si>
    <t>تعمیرات متوسط جاده مایکاین-یِکیباستوز از اتبدا تا کیلومتر 22 و نصب سامانه AMS در کیلومتر 28</t>
  </si>
  <si>
    <t>دپارتمان حمل‌ونقل استان</t>
  </si>
  <si>
    <t>14701710-1</t>
  </si>
  <si>
    <t>https://goszakup.gov.kz/ru/announce/index/14701710</t>
  </si>
  <si>
    <t>دپارتمان دیجیتالی‌سازی شهر</t>
  </si>
  <si>
    <t>خرید 3000 تجهیزات ضبط ویدئویی با اهداف امنیت شهر و جاده‌های شهر شیمکنت</t>
  </si>
  <si>
    <t>14656235-2</t>
  </si>
  <si>
    <t>https://goszakup.gov.kz/ru/announce/index/14700320</t>
  </si>
  <si>
    <t>تعمیرات جاری لوله آب تُکیرائو-سایاق در شهر بالخاش استان کاراگاندا</t>
  </si>
  <si>
    <t>خرید انوااع تجهیزات پمپ و تهویه برای ایستگاه‌های برق آلماتی</t>
  </si>
  <si>
    <t>شرکت «Almaty Electric Stations»</t>
  </si>
  <si>
    <t>1404/02/22</t>
  </si>
  <si>
    <t>77_12_01_P03@ales.kz</t>
  </si>
  <si>
    <t>https://zakup.sk.kz/#/ext(popup:item/1099417/advert)?tabs=advert&amp;adst=PUBLISHED&amp;lst=PUBLISHED&amp;sort=sumTruNoNds,desc&amp;page=2</t>
  </si>
  <si>
    <t>1404/03/02</t>
  </si>
  <si>
    <t>14650620-2</t>
  </si>
  <si>
    <t>https://goszakup.gov.kz/ru/announce/index/14700263</t>
  </si>
  <si>
    <t>Niko_93.28@list.ru</t>
  </si>
  <si>
    <t>تعمیرات جاری یک قطعه جاده در شهر کاراگاندا</t>
  </si>
  <si>
    <t>خرید 29.43 تن کاتالیست HYT برای صنعت نفت</t>
  </si>
  <si>
    <t>a.atymtay@anpz.kmg.kz</t>
  </si>
  <si>
    <t>https://zakup.sk.kz/#/ext(popup:item/1102347/advert)?tabs=advert&amp;adst=PUBLISHED&amp;lst=PUBLISHED&amp;sort=sumTruNoNds,desc&amp;page=3</t>
  </si>
  <si>
    <t>شرکت پالایشگاه نفت آتیرائو</t>
  </si>
  <si>
    <t>خرید 278 تن لوله فولادی نفت‌‌وگاز با قطر 550-501 میلی‌متر و 371 تن لوله عمومی فولادی به قطر 250-201 میلی‌متر</t>
  </si>
  <si>
    <t>d.akhmetkalieva@mmg.kz</t>
  </si>
  <si>
    <t>https://zakup.sk.kz/#/ext(popup:item/1109331/advert)?tabs=advert&amp;adst=PUBLISHED&amp;lst=PUBLISHED&amp;sort=sumTruNoNds,desc&amp;page=4</t>
  </si>
  <si>
    <t>14745101-1</t>
  </si>
  <si>
    <t>https://goszakup.gov.kz/ru/announce/index/14745101</t>
  </si>
  <si>
    <t>دپارتمان اموال عمومی شهر آلماتی</t>
  </si>
  <si>
    <t>ساخت ایستگاه پمپ تقویت فشار آب نورلیتائو شهر آلماتی</t>
  </si>
  <si>
    <t>دپارتمان تامین آب شهر</t>
  </si>
  <si>
    <t>14746924-1</t>
  </si>
  <si>
    <t>https://goszakup.gov.kz/ru/announce/index/14746924</t>
  </si>
  <si>
    <t>مکانیابی نقاط شرایط اضطراری سد حفاظت ساحلی رودخانه بادام شهر شیمکنت - فاز 2</t>
  </si>
  <si>
    <t>دپارتمان توسعه محیط‌زیست شهر</t>
  </si>
  <si>
    <t>14746930-1</t>
  </si>
  <si>
    <t>https://goszakup.gov.kz/ru/announce/index/14746930</t>
  </si>
  <si>
    <t>مکانیابی نقاط شرایط اضطراری سد حفاظت ساحلی رودخانه بادام شهر شیمکنت - فاز 3</t>
  </si>
  <si>
    <t>https://goszakup.gov.kz/ru/announce/index/14746937</t>
  </si>
  <si>
    <t>14746937-1</t>
  </si>
  <si>
    <t>مکانیابی نقاط شرایط اضطراری سد حفاظت ساحلی رودخانه بادام شهر شیمکنت - فاز 4</t>
  </si>
  <si>
    <t xml:space="preserve">خرید 27 تن کاتالیست نفتی UOP </t>
  </si>
  <si>
    <t>https://zakup.sk.kz/#/ext(popup:item/1108541/advert)?tabs=advert&amp;adst=PUBLISHED&amp;lst=PUBLISHED&amp;sort=sumTruNoNds,desc&amp;page=1</t>
  </si>
  <si>
    <t>1404/03/06</t>
  </si>
  <si>
    <t>خرید 20 هزار هالتر برای پمپ میله‌مکنده نفت</t>
  </si>
  <si>
    <t>شرکت «Ozenmunaygaz»</t>
  </si>
  <si>
    <t>https://zakup.sk.kz/#/ext(popup:item/1105322/advert)?tabs=advert&amp;adst=PUBLISHED&amp;lst=PUBLISHED&amp;sort=sumTruNoNds,desc&amp;page=2</t>
  </si>
  <si>
    <t>ساخت ایستگاه پمپاژ نفت شماره 4 ژانائوزِن</t>
  </si>
  <si>
    <t>شرکت «Ken-Kurylys-Service»</t>
  </si>
  <si>
    <t>e.yesmukhanova@kks.kmg.kz</t>
  </si>
  <si>
    <t>https://zakup.sk.kz/#/ext(popup:item/1101810/advert)?tabs=advert&amp;adst=PUBLISHED&amp;lst=PUBLISHED&amp;sort=sumTruNoNds,desc&amp;page=1</t>
  </si>
  <si>
    <t>1404/03/09</t>
  </si>
  <si>
    <t>https://zakup.sk.kz/#/ext(popup:item/1094679/advert)?tabs=advert&amp;adst=PUBLISHED&amp;lst=PUBLISHED&amp;sort=sumTruNoNds,desc&amp;page=1</t>
  </si>
  <si>
    <t>ساخت ایستگاه پمپاژ نفت شماره 3 ژانائوزِن</t>
  </si>
  <si>
    <t>n.salimov@kaztransoil.kz</t>
  </si>
  <si>
    <t>https://zakup.sk.kz/#/ext(popup:item/1108482/advert)?tabs=advert&amp;adst=PUBLISHED&amp;lst=PUBLISHED&amp;sort=sumTruNoNds,desc&amp;page=2</t>
  </si>
  <si>
    <t>شرکت «KazTransOil»</t>
  </si>
  <si>
    <t>ساخت مرکز اداری و انبار</t>
  </si>
  <si>
    <t>14757068-1</t>
  </si>
  <si>
    <t>1404/03/07</t>
  </si>
  <si>
    <t>https://goszakup.gov.kz/ru/announce/index/14757068</t>
  </si>
  <si>
    <t>تعمیرات جاری پیاده‌راه‌های شهر آلماتی</t>
  </si>
  <si>
    <t>14687843-2</t>
  </si>
  <si>
    <t>https://goszakup.gov.kz/ru/announce/index/14759563</t>
  </si>
  <si>
    <t>ساخت شبکه‌های زیرساخت برق‌رسانی شهر تالدیکورقان - فاز 2</t>
  </si>
  <si>
    <t>14759382-1</t>
  </si>
  <si>
    <t>https://goszakup.gov.kz/ru/announce/index/14759382</t>
  </si>
  <si>
    <t>tattibekovb@mail.ru</t>
  </si>
  <si>
    <t>دپارتمان امور اقتصادی و دارایی شهر</t>
  </si>
  <si>
    <t>بازسازی سه قطعه جاده در شهر سِمِی استان آبای</t>
  </si>
  <si>
    <t>14758408-1</t>
  </si>
  <si>
    <t>1404/03/08</t>
  </si>
  <si>
    <t>https://goszakup.gov.kz/ru/announce/index/14758408</t>
  </si>
  <si>
    <t>ulutau.83@mail.ru</t>
  </si>
  <si>
    <t>تعمیرات متوسط جاده KQ-UA-04 دسترسی به روستای بورسِنگیر بخش اولیتائو  استان اولیتائو</t>
  </si>
  <si>
    <t>دهیاری بورسنگیر</t>
  </si>
  <si>
    <t>ساخت بلوک خوشه ایستگاه پمپاژ نفت</t>
  </si>
  <si>
    <t>14735098-2</t>
  </si>
  <si>
    <t>1404/02/30</t>
  </si>
  <si>
    <t>https://goszakup.gov.kz/ru/announce/index/14761045</t>
  </si>
  <si>
    <t>ogz-petropavl@mail.ru</t>
  </si>
  <si>
    <t>تعمیرات متوسط چند خیابان در شهر پتروپاولوسک استان قزاقستان شمالی</t>
  </si>
  <si>
    <t>خرید 300 هزار مترمکعب خاک مارن</t>
  </si>
  <si>
    <t>شرکت «Oil Construction Company»</t>
  </si>
  <si>
    <t>https://zakup.sk.kz/#/ext(popup:item/1111818/advert)?tabs=advert&amp;adst=PUBLISHED&amp;lst=PUBLISHED&amp;sort=sumTruNoNds,desc&amp;page=2</t>
  </si>
  <si>
    <t>d.hairullaev@occ.kmg.kz</t>
  </si>
  <si>
    <t>14773610-1</t>
  </si>
  <si>
    <t>https://goszakup.gov.kz/ru/announce/index/14773610</t>
  </si>
  <si>
    <t>14772275-1</t>
  </si>
  <si>
    <t>https://goszakup.gov.kz/ru/announce/index/14772275</t>
  </si>
  <si>
    <t>بازسازی سامانه جمع‌اوری فاضلاب خیابان اورکِن شهر کاراگاندا</t>
  </si>
  <si>
    <t>بازتجهیز فنی سامانه کندانسور تولید سولفور UPS و ELOU-AT-2 پالایشگاه نفت آتیرائو</t>
  </si>
  <si>
    <t>1404/03/12</t>
  </si>
  <si>
    <t>https://zakup.sk.kz/#/ext(popup:item/1106838/advert)?tabs=advert&amp;adst=PUBLISHED&amp;lst=PUBLISHED&amp;sort=sumTruNoNds,desc&amp;page=1</t>
  </si>
  <si>
    <t>a.talgatova@anpz.kmg.kz</t>
  </si>
  <si>
    <t>بازسازی ایستگاه توزیع گاز ژیتیکارا</t>
  </si>
  <si>
    <t>https://zakup.sk.kz/#/ext(popup:item/1105255/advert)?tabs=advert&amp;adst=PUBLISHED&amp;lst=PUBLISHED&amp;sort=sumTruNoNds,desc&amp;page=1</t>
  </si>
  <si>
    <t>m.umarova@qg.kz</t>
  </si>
  <si>
    <t>14775850-1</t>
  </si>
  <si>
    <t>https://goszakup.gov.kz/ru/announce/index/14775850</t>
  </si>
  <si>
    <t>ساخت شبکه تامین آب روستاهای ژیِنبِت و اِنبِک بخش شو استان ژامبیل</t>
  </si>
  <si>
    <t>abdikaziev@mail.ru</t>
  </si>
  <si>
    <t>14773626-1</t>
  </si>
  <si>
    <t>https://goszakup.gov.kz/ru/announce/index/14773626</t>
  </si>
  <si>
    <t>بازسازی شبکه تامین آب بخش نائوریزبای شهر آلماتی</t>
  </si>
  <si>
    <t>دپارتمان آب شهر</t>
  </si>
  <si>
    <t>https://goszakup.gov.kz/ru/announce/index/14783222</t>
  </si>
  <si>
    <t>ساخت شبکه تامین آب مناطق مسکونی قاینار، میچورنِت، آقژول، رودینچوک شهر طراز استان ترکستان</t>
  </si>
  <si>
    <t>14783222-1</t>
  </si>
  <si>
    <t>دپارتمان ساخت‌وساز استان</t>
  </si>
  <si>
    <t>Kopeshbayev.sh@telecom.kz</t>
  </si>
  <si>
    <t>https://zakup.sk.kz/#/ext(popup:item/1109791/advert)?tabs=advert&amp;adst=PUBLISHED&amp;lst=PUBLISHED&amp;sort=sumTruNoNds,desc&amp;page=1</t>
  </si>
  <si>
    <t>خرید 89 فروند پهپاد چرخبالی (CA 40-2391)</t>
  </si>
  <si>
    <t>زهکشی بخش 3 حوزه آبریز بودِنُوسکایه بخش سوزَک استان ترکستان</t>
  </si>
  <si>
    <t>شرکت «Joint Venture Akbastau»</t>
  </si>
  <si>
    <t>https://zakup.sk.kz/#/ext(popup:item/1103986/advert)?tabs=advert&amp;adst=PUBLISHED&amp;lst=PUBLISHED&amp;sort=sumTruNoNds,desc&amp;page=2</t>
  </si>
  <si>
    <t>d.gani@akbastau.kazatomprom.kz</t>
  </si>
  <si>
    <t>خرید 13 دستگاه کروماتوگرافی گازی با آشکارساز یونیزاسیون شعله‌ای</t>
  </si>
  <si>
    <t>https://goszakup.gov.kz/ru/announce/index/14782394</t>
  </si>
  <si>
    <t>1404/03/15</t>
  </si>
  <si>
    <t>14782394-1</t>
  </si>
  <si>
    <t xml:space="preserve">مرکز آزمایش‌های پزشکی قانونی </t>
  </si>
  <si>
    <t>14779503-1</t>
  </si>
  <si>
    <t>https://goszakup.gov.kz/ru/announce/index/14779503</t>
  </si>
  <si>
    <t>almoblgz@mail.ru</t>
  </si>
  <si>
    <t>تعمیرات مدرسه و پیش‌دبستانی ولیخانُف روستای آشی‌سای استان آلماتی</t>
  </si>
  <si>
    <t>14786869-1</t>
  </si>
  <si>
    <t>https://goszakup.gov.kz/ru/announce/index/14786869</t>
  </si>
  <si>
    <t>shemraifo.tro@mail.ru</t>
  </si>
  <si>
    <t>دپارتمان امور مالی بخش</t>
  </si>
  <si>
    <t>تعمیرات جاری جاده KF SH-42 بخش شیمُنایخا استان قزاقستان شرقی</t>
  </si>
  <si>
    <t>https://goszakup.gov.kz/ru/announce/index/14794381</t>
  </si>
  <si>
    <t>nurzhan_97_97_97@mail.ru</t>
  </si>
  <si>
    <t>14794381-1</t>
  </si>
  <si>
    <t>ساخت 6 مجتمع مسکونی 5 طبقه در بخش بایتِرِک شهر تُبیل استان قوستانای (شماره 14، 17، 18، 19 و 20)</t>
  </si>
  <si>
    <t>14796563-1</t>
  </si>
  <si>
    <t>https://goszakup.gov.kz/ru/announce/index/14796563</t>
  </si>
  <si>
    <t>kulov.erlan710@mail.ru</t>
  </si>
  <si>
    <t>ساخت 4 مجتمع مسکونی 5 طبقه در بخش بایتِرِک شهر تُبیل استان قوستانای (شماره 12، 21، 22 و 23)</t>
  </si>
  <si>
    <t>https://goszakup.gov.kz/ru/announce/index/14797704</t>
  </si>
  <si>
    <t>تعمیرات متوسط دو خیابان شانیراک و وِسِنایا شهر پتروپاولُوسک استان قزاقستان شمالی</t>
  </si>
  <si>
    <t>14797704-1</t>
  </si>
  <si>
    <t>14755281-2</t>
  </si>
  <si>
    <t>https://goszakup.gov.kz/ru/announce/index/14799734</t>
  </si>
  <si>
    <t>دپارتمان دارایی‌های دولتی شهر آلماتی</t>
  </si>
  <si>
    <t>تعمیرات متوسط خیابان مایلینا از فرودگاه شامل تونل‌ها و خروجی‌ها در شهر آلماتی</t>
  </si>
  <si>
    <t>دپارتمان جابجایی شهری شهر</t>
  </si>
  <si>
    <t>14800531-1</t>
  </si>
  <si>
    <t>https://goszakup.gov.kz/ru/announce/index/14800531</t>
  </si>
  <si>
    <t>serik_kad1990@mail.ru</t>
  </si>
  <si>
    <t>بازسازی ساختمان شماره 9 پلی‌کلینیک و بیمارستان شهر ژیتیکارا استان قوستانای</t>
  </si>
  <si>
    <t>بازسازی کارخانه تصفیه آب آتیرائو</t>
  </si>
  <si>
    <t>nurpeisov@kus.com.kz</t>
  </si>
  <si>
    <t>شرکت «Karabatan Utility Solutions»</t>
  </si>
  <si>
    <t>1404/03/16</t>
  </si>
  <si>
    <t>https://zakup.sk.kz/#/ext(popup:item/1108521/advert)?tabs=advert&amp;adst=PUBLISHED&amp;lst=PUBLISHED&amp;sort=sumTruNoNds,desc&amp;page=2</t>
  </si>
  <si>
    <t>بازسازی سامانه‌های تصفیه آب آتیرائو</t>
  </si>
  <si>
    <t>https://zakup.sk.kz/#/ext(popup:item/1108755/advert)?tabs=advert&amp;adst=PUBLISHED&amp;lst=PUBLISHED&amp;sort=sumTruNoNds,desc&amp;page=2</t>
  </si>
  <si>
    <t>خدمات مشاوره روش، برآورد و حمایت اجرای پروژه‌های معدنی</t>
  </si>
  <si>
    <t>شرکت ملی معدنی «Tau-Ken Samruk»</t>
  </si>
  <si>
    <t>l.karmenova@tks.kz</t>
  </si>
  <si>
    <t>https://zakup.sk.kz/#/ext(popup:item/1112220/advert)?tabs=advert&amp;adst=PUBLISHED&amp;lst=PUBLISHED&amp;sort=sumTruNoNds,desc&amp;page=3</t>
  </si>
  <si>
    <t>1404/03/14</t>
  </si>
  <si>
    <t>https://goszakup.gov.kz/ru/announce/index/14804554</t>
  </si>
  <si>
    <t>ugz-atyrau@mail.ru</t>
  </si>
  <si>
    <t>استفاده از لوله‌های مارپیچی حاوی نیتروژن در توسعه چاه‌های نفت 55N، 54N، 52، 51N و 50N</t>
  </si>
  <si>
    <t>شرکت «Urikhtau Operating»</t>
  </si>
  <si>
    <t>https://goszakup.gov.kz/ru/announce/index/14809150</t>
  </si>
  <si>
    <t>prey_88@mail.ru</t>
  </si>
  <si>
    <t>تعمیرات جاری سه دیگ بخار برای سامانه گرمایش شهر سِمِی استان آبای</t>
  </si>
  <si>
    <t>14809150-1</t>
  </si>
  <si>
    <t>14816879-1</t>
  </si>
  <si>
    <t>1404/03/05</t>
  </si>
  <si>
    <t>https://goszakup.gov.kz/ru/announce/index/14816879</t>
  </si>
  <si>
    <t>a.dzhanshina@astana.kz</t>
  </si>
  <si>
    <t>ساخت 3 ایستگاه توزیع برق در منطقه نورا و شهرک صنعتی شهر آستانه</t>
  </si>
  <si>
    <t>دپارتمان انرژی آستانه</t>
  </si>
  <si>
    <t>14797704-2</t>
  </si>
  <si>
    <t>https://goszakup.gov.kz/ru/announce/index/14813119</t>
  </si>
  <si>
    <t>14811737-1</t>
  </si>
  <si>
    <t>https://goszakup.gov.kz/ru/announce/index/14811737</t>
  </si>
  <si>
    <t>77_12_02_P03@ales.kz</t>
  </si>
  <si>
    <t>شرکت ایستگاه‌های برق آلماتی</t>
  </si>
  <si>
    <t>5 مورد خدمات پوشش‌های ضدخوردکی سطوح در شهرهای قونایِف، آلاتائو، آئویِزوفسکی،  اُتِکِن و ژتیسو در استان آلماتی</t>
  </si>
  <si>
    <t>14806021-1</t>
  </si>
  <si>
    <t>https://goszakup.gov.kz/ru/announce/index/14806021</t>
  </si>
  <si>
    <t>تعمیرات اساسی دبیرستان «قیزیلویسکایا» بخش ماخامبت استان آتیرائو</t>
  </si>
  <si>
    <t>14831268-2</t>
  </si>
  <si>
    <t>1404/03/19</t>
  </si>
  <si>
    <t>https://goszakup.gov.kz/ru/announce/index/14836464</t>
  </si>
  <si>
    <t>accounting_122@mail.ru</t>
  </si>
  <si>
    <t>تعمیرات متوسط 5 قطعه جاده در روستای شیلیک بخش اِنبِکشی‌قزاق استان آلماتی</t>
  </si>
  <si>
    <t>1404/03/20</t>
  </si>
  <si>
    <t>https://goszakup.gov.kz/ru/announce/index/14844610</t>
  </si>
  <si>
    <t>14844610-1</t>
  </si>
  <si>
    <t>دپارتمان حمل‌ونقل</t>
  </si>
  <si>
    <t>تعمیرات و نگهداری جاری خیابان‌های علیای بخش ترکسیب استان آلماتی</t>
  </si>
  <si>
    <t>14851252-1</t>
  </si>
  <si>
    <t>https://goszakup.gov.kz/ru/announce/index/14851252</t>
  </si>
  <si>
    <t>بازسازی خیابان مایلینا شهر ترکستان استان ترکستان</t>
  </si>
  <si>
    <t>14849935-1</t>
  </si>
  <si>
    <t>1404/03/22</t>
  </si>
  <si>
    <t>https://goszakup.gov.kz/ru/announce/index/14849935</t>
  </si>
  <si>
    <t>تعمیرات متوسط خیابان‌های M-14، پُپُوا، موستافینا، سالنِچنایا، لُبُدی، زاتایِویچ، کریلُف، یِرمِکُوا و تُلِپُوا در شهر کاراگاندا</t>
  </si>
  <si>
    <t>1404/03/23</t>
  </si>
  <si>
    <t>https://zakup.sk.kz/#/ext(popup:item/1107469/advert)?tabs=advert&amp;adst=PUBLISHED&amp;lst=PUBLISHED&amp;sort=sumTruNoNds,desc&amp;page=1</t>
  </si>
  <si>
    <t>saetgalieva@kaztransoil.kz</t>
  </si>
  <si>
    <t>14849936-1</t>
  </si>
  <si>
    <t>https://goszakup.gov.kz/ru/announce/index/14849936</t>
  </si>
  <si>
    <t>بازسازی تجهیزات پمپاژ ایستگاه شماره 3 فاضلاب شهر پاولودار</t>
  </si>
  <si>
    <t>دپارتمان  خدمات عمومی شهر</t>
  </si>
  <si>
    <t>طراحی، توسعه، نصب و اجرای سامانه SAP S/4 HANA, SAP BPC system</t>
  </si>
  <si>
    <t>14956800-1</t>
  </si>
  <si>
    <t>1404/03/28</t>
  </si>
  <si>
    <t>1404/04/09</t>
  </si>
  <si>
    <t>https://goszakup.gov.kz/ru/announce/index/14956800</t>
  </si>
  <si>
    <t>تعمیرات متوسط جاده‌های شهر آستانه در مقطع 2026-2025</t>
  </si>
  <si>
    <t>دپارتمان حمل‌ونقل آستانه</t>
  </si>
  <si>
    <t>1404/03/30</t>
  </si>
  <si>
    <t>1404/04/04</t>
  </si>
  <si>
    <t>https://goszakup.gov.kz/ru/announce/index/14959606</t>
  </si>
  <si>
    <t>بازسازی خروجی AT-1 و نصب ترانسفورماتور ATDTsTN-200000/220/110/35 در آکتائو</t>
  </si>
  <si>
    <t>14930293-2</t>
  </si>
  <si>
    <t>نیروگاه برق اتمی منگیستائو</t>
  </si>
  <si>
    <t>14962689-1</t>
  </si>
  <si>
    <t>1404/04/29</t>
  </si>
  <si>
    <t>1404/04/06</t>
  </si>
  <si>
    <t>https://goszakup.gov.kz/ru/announce/index/14962689</t>
  </si>
  <si>
    <t>ermuxan_91@mail.ru</t>
  </si>
  <si>
    <t>ساخت خطوط برق از GPP-4G به بخش‌های جدید آکتائو</t>
  </si>
  <si>
    <t>شرکت «اوزن‌مونای‌گاز»</t>
  </si>
  <si>
    <t>1404/03/27</t>
  </si>
  <si>
    <t>https://zakup.sk.kz/#/ext(popup:item/1119391/advert)?tabs=advert&amp;adst=PUBLISHED&amp;lst=PUBLISHED&amp;sort=sumTruNoNds,desc&amp;page=1</t>
  </si>
  <si>
    <t>K.abishayev@omg.kmg.kz</t>
  </si>
  <si>
    <t>حفر یک دهنه چاه نفت با مشخصات فنی مربوطه در میدان ژانااوزن</t>
  </si>
  <si>
    <t>عملیات حفاری نفت در میدان ژانااوزن</t>
  </si>
  <si>
    <t>https://zakup.sk.kz/#/ext(popup:item/1124293/advert)?tabs=advert&amp;adst=PUBLISHED&amp;lst=PUBLISHED&amp;sort=sumTruNoNds,desc&amp;page=1</t>
  </si>
  <si>
    <t>https://zakup.sk.kz/#/ext(popup:item/1120883/advert)?tabs=advert&amp;adst=PUBLISHED&amp;lst=PUBLISHED&amp;sort=sumTruNoNds,desc&amp;page=1</t>
  </si>
  <si>
    <t>خرید 2209 تن لوله فولادی به قطر 150-101 میلی‌متر برای چاه نفت و گاز</t>
  </si>
  <si>
    <t>14972138-1</t>
  </si>
  <si>
    <t>https://goszakup.gov.kz/ru/announce/index/14972138</t>
  </si>
  <si>
    <t>ساخت خیابان علیخان بوکیخان حدفاصل خیابان ژانیبیک به حسین بن طلال - فاز اول</t>
  </si>
  <si>
    <t>https://goszakup.gov.kz/ru/announce/index/14971909</t>
  </si>
  <si>
    <t>زیرسازی مهندسی 20 منطقه شهر آکتائو در استان منگیستائو</t>
  </si>
  <si>
    <t>14971909-1</t>
  </si>
  <si>
    <t>14973375-1</t>
  </si>
  <si>
    <t>https://goszakup.gov.kz/ru/announce/index/14973375</t>
  </si>
  <si>
    <t>bau_1991@mail.ru</t>
  </si>
  <si>
    <t>تعمیرات اساسی 2 مدرسه در شهر آلماتی</t>
  </si>
  <si>
    <t>بازسازی خط انتقال 110 کیلوولتی 103A/104A با جایگزینی کابل‌های فعلی با انواع کامپوزیت در استان آلماتی</t>
  </si>
  <si>
    <t>شرکت «آلاتائو ژاریک کمپانیاسی»</t>
  </si>
  <si>
    <t>samantaeva@azhk.kz</t>
  </si>
  <si>
    <t>https://zakup.sk.kz/#/ext(popup:item/1124250/advert)?tabs=advert&amp;adst=PUBLISHED&amp;lst=PUBLISHED&amp;sort=sumTruNoNds,desc&amp;page=1</t>
  </si>
  <si>
    <t>14984431-1</t>
  </si>
  <si>
    <t>1404/04/02</t>
  </si>
  <si>
    <t>https://goszakup.gov.kz/ru/announce/index/14984431</t>
  </si>
  <si>
    <t>ساخت شبکه خدمات آبفا و برق مجتمع مسکونی پرزیدنشال پارک شهر قیزیلوردا استان قیزیلوردا</t>
  </si>
  <si>
    <t>1404/04/11</t>
  </si>
  <si>
    <t>https://goszakup.gov.kz/ru/announce/index/14982703</t>
  </si>
  <si>
    <t>تعمیرات عادی و نظافت بخش علیای شهر آلماتی (فاز 3)</t>
  </si>
  <si>
    <t>14982703-1</t>
  </si>
  <si>
    <t>شهرداری منطقه تورکسیب شهر آلماتی</t>
  </si>
  <si>
    <t>1404/04/12</t>
  </si>
  <si>
    <t>14980587-1</t>
  </si>
  <si>
    <t>https://goszakup.gov.kz/ru/announce/index/14980587</t>
  </si>
  <si>
    <t>nurjan_saparbekov@bk.ru</t>
  </si>
  <si>
    <t>بازسازی بیمارستان 200 تخت‌خوابی بخش مرکزی تالاس در استان ژامبیل</t>
  </si>
  <si>
    <t>1404/04/03</t>
  </si>
  <si>
    <t>1404/04/17</t>
  </si>
  <si>
    <t>https://zakup.sk.kz/#/ext(popup:item/1122710/advert)?tabs=advert&amp;adst=PUBLISHED&amp;lst=PUBLISHED&amp;sort=sumTruNoNds,desc&amp;page=1</t>
  </si>
  <si>
    <r>
      <t>6 دستگاه بالابر چاه</t>
    </r>
    <r>
      <rPr>
        <b/>
        <sz val="11"/>
        <color theme="1"/>
        <rFont val="B Nazanin"/>
        <charset val="178"/>
      </rPr>
      <t>‌کنی</t>
    </r>
    <r>
      <rPr>
        <sz val="11"/>
        <color theme="1"/>
        <rFont val="B Nazanin"/>
        <charset val="178"/>
      </rPr>
      <t xml:space="preserve"> خودکششی</t>
    </r>
  </si>
  <si>
    <t>شرکت «Volkovgeoloiya»</t>
  </si>
  <si>
    <t>شرکت «INKAI»</t>
  </si>
  <si>
    <t>https://zakup.sk.kz/#/ext(popup:item/1124005/advert)?tabs=advert&amp;adst=PUBLISHED&amp;lst=PUBLISHED&amp;sort=sumTruNoNds,desc&amp;page=2</t>
  </si>
  <si>
    <t>drustemov@inkai.kz</t>
  </si>
  <si>
    <t>خرید 5.8 هزار تن نیترات آمونیوم</t>
  </si>
  <si>
    <t>https://zakup.sk.kz/#/ext(popup:item/1121493/advert)?tabs=advert&amp;adst=PUBLISHED&amp;lst=PUBLISHED&amp;sort=sumTruNoNds,desc&amp;page=2</t>
  </si>
  <si>
    <t>zhabasova@kus.com.kz</t>
  </si>
  <si>
    <t>تعمیرات اساسی و بازسازی سامانه‌های تصفیه آب در آتیرائو</t>
  </si>
  <si>
    <t>نصب و راه‌اندازی خط‌تولید پایلوت سرب و روی معدن شالکیا</t>
  </si>
  <si>
    <t>https://zakup.sk.kz/#/ext(popup:item/1126678/advert)?tabs=advert&amp;adst=PUBLISHED&amp;lst=PUBLISHED&amp;sort=sumTruNoNds,desc&amp;page=1</t>
  </si>
  <si>
    <t>حرید 95228 نوار چسب فولادی برای مصرف در صنایع مخابرات</t>
  </si>
  <si>
    <t>شرکت مخابرات قزاقستان</t>
  </si>
  <si>
    <t>https://zakup.sk.kz/#/ext(popup:item/1118364/advert)?tabs=advert&amp;adst=PUBLISHED&amp;lst=PUBLISHED&amp;sort=sumTruNoNds,desc&amp;page=2</t>
  </si>
  <si>
    <t>Turebek.Al@telecom.kz</t>
  </si>
  <si>
    <t xml:space="preserve">آموزش پرسنل خطوط ملی کشتیرانی قزاقستان </t>
  </si>
  <si>
    <t>1404/04/13</t>
  </si>
  <si>
    <t>https://zakup.sk.kz/#/ext(popup:item/1124948/advert)?tabs=advert&amp;adst=PUBLISHED&amp;lst=PUBLISHED&amp;sort=sumTruNoNds,desc&amp;page=2</t>
  </si>
  <si>
    <t>a.kurmangaliyev@kmtf.kmg.kz</t>
  </si>
  <si>
    <t>شرکت ملی کشتیرانی «Kazmortransflot»</t>
  </si>
  <si>
    <t>خرید تعداد 5 مجموعه دستگاه مبدل ولتاژ DC تا 60 ولت</t>
  </si>
  <si>
    <t>شرکت «Kcell»</t>
  </si>
  <si>
    <t>https://zakup.sk.kz/#/ext(popup:item/1124625/advert)?tabs=advert&amp;adst=PUBLISHED&amp;lst=PUBLISHED&amp;sort=sumTruNoNds,desc&amp;page=3</t>
  </si>
  <si>
    <t>Askar.Iklassov@kcell.kz</t>
  </si>
  <si>
    <t>14991827-1</t>
  </si>
  <si>
    <t>https://goszakup.gov.kz/ru/announce/index/14991827</t>
  </si>
  <si>
    <t>بازسازی شبکه اصلی گرمایش شهر قیزیلوردا در محور TK-28 به TK-38</t>
  </si>
  <si>
    <t>تعمیرات و نگهداری تجهیزات UOS-2، UOS-3 و UOS-5 صنعت نفت</t>
  </si>
  <si>
    <t>شرکت نفت «Ozenmunaygaz»</t>
  </si>
  <si>
    <t>1404/04/05</t>
  </si>
  <si>
    <t>j.utkelbayev@omg.kmg.kz</t>
  </si>
  <si>
    <t>https://zakup.sk.kz/#/ext(popup:item/1124348/advert)?tabs=advert&amp;adst=PUBLISHED&amp;lst=PUBLISHED&amp;sort=sumTruNoNds,desc&amp;page=2</t>
  </si>
  <si>
    <t>روزآمدسازی تجهیزات NGDU-3 و GSP-2 در میدان نفتی «Uzen» در ژانائوزِن</t>
  </si>
  <si>
    <t>Y.SUINDIK@OMG.KMG.KZ</t>
  </si>
  <si>
    <t>https://zakup.sk.kz/#/ext(popup:item/1124071/advert)?tabs=advert&amp;adst=PUBLISHED&amp;lst=PUBLISHED&amp;sort=sumTruNoNds,desc&amp;page=3</t>
  </si>
  <si>
    <t>14991481-1</t>
  </si>
  <si>
    <t>1404/04/10</t>
  </si>
  <si>
    <t>https://goszakup.gov.kz/ru/announce/index/14991481</t>
  </si>
  <si>
    <t>ساخت شبکه زیرساخت برق‌رسانی سایت سایاژای-1 (300 هکتار) در روستای ژاناکورقان استان قیزیلوردا</t>
  </si>
  <si>
    <t>1404/04/18</t>
  </si>
  <si>
    <t>https://zakup.sk.kz/#/ext(popup:item/1118263/advert)?tabs=advert&amp;adst=PUBLISHED&amp;lst=PUBLISHED&amp;sort=sumTruNoNds,desc&amp;page=1</t>
  </si>
  <si>
    <t>bayaliyev@kus.com.kz</t>
  </si>
  <si>
    <t>خدمات بازسازی و روزآمدسازی 1 دستگاه توربین نیروگاه برق آتیرائو</t>
  </si>
  <si>
    <t>بازسازی سامانه خودکار آتش‌نشانی PS1150  کیلوولت ایستگاه برق کُکشِتائو</t>
  </si>
  <si>
    <t>Abisheva@kegoc.kz</t>
  </si>
  <si>
    <t>https://zakup.sk.kz/#/ext(popup:item/1120444/advert)?tabs=advert&amp;adst=PUBLISHED&amp;lst=PUBLISHED&amp;sort=sumTruNoNds,desc&amp;page=3</t>
  </si>
  <si>
    <t>1404/04/19</t>
  </si>
  <si>
    <t>بازسازی سامانه خودکار آتش‌نشانی  500  کیلوولت ایستگاه برق آئورورا استان قزاقستان شمالی</t>
  </si>
  <si>
    <t>https://zakup.sk.kz/#/ext(popup:item/1121865/advert)?tabs=advert&amp;adst=PUBLISHED&amp;lst=PUBLISHED&amp;sort=sumTruNoNds,desc&amp;page=4</t>
  </si>
  <si>
    <t>Kaliaskarova@kegoc.kz</t>
  </si>
  <si>
    <t>14999943-1</t>
  </si>
  <si>
    <t>https://goszakup.gov.kz/ru/announce/index/14999943</t>
  </si>
  <si>
    <t xml:space="preserve">موسسه ملی ARU ژوبانوف </t>
  </si>
  <si>
    <t>zh.kumarbekov@minfin.gov.kz</t>
  </si>
  <si>
    <t>ساخت ساختمان آموزشی و آزمایشگاه برای دانشگاه ژبانوف شهر آقتوبه</t>
  </si>
  <si>
    <t>14999218-1</t>
  </si>
  <si>
    <t>https://goszakup.gov.kz/ru/announce/index/14999218</t>
  </si>
  <si>
    <t>توسعه شبکه برق روستای ساکسائولسک بخش آرالسکی استان قیزیلوردا</t>
  </si>
  <si>
    <t>برق‌رسانی</t>
  </si>
  <si>
    <t>https://goszakup.gov.kz/ru/announce/index/15005558</t>
  </si>
  <si>
    <t>تعمیرات اساسی جاده منتهی به دریاچه کایندی در بخش کجن استان آلماتی</t>
  </si>
  <si>
    <t>15005558-1</t>
  </si>
  <si>
    <t>15001317-1</t>
  </si>
  <si>
    <t>https://goszakup.gov.kz/ru/announce/index/15001317</t>
  </si>
  <si>
    <t>بازسازی کانال‌های آبرسانی داخل مزارع K-17 در بخش ماکتارال استان ترکستان</t>
  </si>
  <si>
    <t>شرکت ملی آب قزاقستان</t>
  </si>
  <si>
    <t>m.nurkenov@minfin.gov.kz</t>
  </si>
  <si>
    <t>15008144-1</t>
  </si>
  <si>
    <t>https://goszakup.gov.kz/ru/announce/index/15008144</t>
  </si>
  <si>
    <t>ugzks@mail.kz</t>
  </si>
  <si>
    <t>ساخت یک ساختمانن با ظرفیت 250 دانش‌آموز در مدرسه اسماقولوف شهر آتیرائو</t>
  </si>
  <si>
    <t>15005698-1</t>
  </si>
  <si>
    <t>https://goszakup.gov.kz/ru/announce/index/15005698</t>
  </si>
  <si>
    <t>celin_raifo@inbox.ru</t>
  </si>
  <si>
    <t>تعمیرات متوسط کیلومتر 12-0 جاده KC-CL-7 منتهی به ایستگاه تاستاک بخش سلینوگراد استان آقمولا</t>
  </si>
  <si>
    <t>15002577-1</t>
  </si>
  <si>
    <t>https://goszakup.gov.kz/ru/announce/index/15002577</t>
  </si>
  <si>
    <t>بازسازی شبکه گرمایش شهری منطقه سفلای شهر آکتائو</t>
  </si>
  <si>
    <t>https://goszakup.gov.kz/ru/announce/index/15017633</t>
  </si>
  <si>
    <t>دپاراتمان دارایی‌های دولتی شهر آلماتی</t>
  </si>
  <si>
    <t>15017633-1</t>
  </si>
  <si>
    <t>شهرداری منطقه نائوریزبای شهر آلماتی</t>
  </si>
  <si>
    <t>ساخت شبکه ابفا ناحیه تاستیبولاک منطقه نائوریزبای شهر آلماتی</t>
  </si>
  <si>
    <t>تعمیرات و نگهداری فضاهای عمومی شهر پتروپاولووسک استان قزاقستان شمالی</t>
  </si>
  <si>
    <t>15014496-2</t>
  </si>
  <si>
    <t>1404/04/20</t>
  </si>
  <si>
    <t>https://goszakup.gov.kz/ru/announce/index/15019067</t>
  </si>
  <si>
    <t>15017642-1</t>
  </si>
  <si>
    <t>https://goszakup.gov.kz/ru/announce/index/15017642</t>
  </si>
  <si>
    <t>daniar_8989@mail.ru</t>
  </si>
  <si>
    <t>ساخت شبکه آبفا شهرک‌های اطراف آلماتی و بازسازی شبکه آبفای شهرک تائوسامالی</t>
  </si>
  <si>
    <t>تعمیرات و بازسازی تاسیسات نفت پالایشگاه نفت آتیرائو</t>
  </si>
  <si>
    <t>https://zakup.sk.kz/#/ext(popup:item/1124601/advert)?tabs=advert&amp;adst=PUBLISHED&amp;lst=PUBLISHED&amp;sort=sumTruNoNds,desc&amp;page=4</t>
  </si>
  <si>
    <t>1404/04/23</t>
  </si>
  <si>
    <t>نصب و راه‌اندازی خط‌لوله گاز معدن ایرکول در روستای شیِلی استان قیزیلوردا</t>
  </si>
  <si>
    <t>شرکت «Semizbay-U»</t>
  </si>
  <si>
    <t>https://zakup.sk.kz/#/ext(popup:item/1124478/advert)?tabs=advert&amp;adst=PUBLISHED&amp;lst=PUBLISHED&amp;sort=sumTruNoNds,desc&amp;page=4</t>
  </si>
  <si>
    <t>dturasheva@semyzbay-u.kazatomprom.kz</t>
  </si>
  <si>
    <t>15010526-1</t>
  </si>
  <si>
    <t>1404/04/27</t>
  </si>
  <si>
    <t>https://goszakup.gov.kz/ru/announce/index/15010526</t>
  </si>
  <si>
    <t>kuralay.sarmukhanbet@qaj.kz</t>
  </si>
  <si>
    <t>بازسازی راهگذر مرکز-شرق (آستانه-پاولودار-کالباتائو-اوسکِمِن) در کیلومتر 432-419</t>
  </si>
  <si>
    <t>https://goszakup.gov.kz/ru/announce/index/15028386</t>
  </si>
  <si>
    <t>seytiskhanov@mail.ru</t>
  </si>
  <si>
    <t>ساخت دو خط‌لوله گاز روستایی در بخش شورناک شهر کِنتائو استان ترکستان</t>
  </si>
  <si>
    <t>15028386-1</t>
  </si>
  <si>
    <t>15022424-1</t>
  </si>
  <si>
    <t>مرکز استانی بیماری‌های ریوی</t>
  </si>
  <si>
    <t>تعمیرات اساسی مرکز استانی بیماری‌های ریوی شهر ساتپایِف استان اولیتائو</t>
  </si>
  <si>
    <t>https://goszakup.gov.kz/ru/announce/index/15022424</t>
  </si>
  <si>
    <t>shaimerden2226@gmail.com</t>
  </si>
  <si>
    <t>https://goszakup.gov.kz/ru/announce/index/15026135</t>
  </si>
  <si>
    <t>دپارتمان جابجایی شهری شهر آلماتی</t>
  </si>
  <si>
    <t>دپارتمان  دارایی‌های دولتی شهر آلماتی</t>
  </si>
  <si>
    <t>14996908-2</t>
  </si>
  <si>
    <t>14997040-2</t>
  </si>
  <si>
    <t>https://goszakup.gov.kz/ru/announce/index/15026442</t>
  </si>
  <si>
    <t xml:space="preserve">تعمیرات اساسی شبکه جاده‌ای روستاهای آلاقاباس، زردِلی، آقبولاغ بخش آلاتائو استان آلماتی در کیلومتر 27-0 </t>
  </si>
  <si>
    <t xml:space="preserve">تعمیرات اساسی شبکه جاده‌ای روستاهای بایبِسیک، شاپاقات، اُژِت، قره‌سو، بولاشاک و پِتیتسِوود بخش آلاتائو استان آلماتی در کیلومتر 27-0 </t>
  </si>
  <si>
    <t>https://zakup.sk.kz/#/ext(popup:item/1118264/advert)?tabs=advert&amp;adst=PUBLISHED&amp;lst=PUBLISHED&amp;sort=sumTruNoNds,desc&amp;page=1</t>
  </si>
  <si>
    <t xml:space="preserve">ساخت یک کارخانه تخلیه مایعات بدون آلودگی </t>
  </si>
  <si>
    <t>شرکت «Almaty Electric Solutions»</t>
  </si>
  <si>
    <t>77_12_01_P08@ales.kz</t>
  </si>
  <si>
    <t>https://zakup.sk.kz/#/ext(popup:item/1123407/advert)?tabs=advert&amp;adst=PUBLISHED&amp;lst=PUBLISHED&amp;sort=sumTruNoNds,desc&amp;page=1</t>
  </si>
  <si>
    <t>تعمیرات جاری ساختمان‌ها، ساختارها و  محوطه‌های شرکت برق آلماتی</t>
  </si>
  <si>
    <t xml:space="preserve">خرید 53 تن کاتالیست HYT </t>
  </si>
  <si>
    <t>https://zakup.sk.kz/#/ext(popup:item/1125534/advert)?tabs=advert&amp;adst=PUBLISHED&amp;lst=PUBLISHED&amp;sort=sumTruNoNds,desc&amp;page=2</t>
  </si>
  <si>
    <t>n.ismagulova@anpz.kmg.kz</t>
  </si>
  <si>
    <t>خرید 325 هزار تن خاک رس تخصصی برای مصارف پالایشگاهی</t>
  </si>
  <si>
    <t>https://zakup.sk.kz/#/ext(popup:item/1125621/advert)?tabs=advert&amp;adst=PUBLISHED&amp;lst=PUBLISHED&amp;sort=sumTruNoNds,desc&amp;page=3</t>
  </si>
  <si>
    <t>15029456-1</t>
  </si>
  <si>
    <t>https://goszakup.gov.kz/ru/announce/index/15029456</t>
  </si>
  <si>
    <t>ساخت خط‌لوله گاز شهرک آشا در بخش روستایی شورناک استان ترکستان</t>
  </si>
  <si>
    <t>15037117-1</t>
  </si>
  <si>
    <t>askarbek78@mail.ru</t>
  </si>
  <si>
    <t>https://goszakup.gov.kz/ru/announce/index/15037117</t>
  </si>
  <si>
    <t>1404/04/26</t>
  </si>
  <si>
    <t>تعمیرات متوسط جاده KC-1 محور ژالتیر-ماکینسک در استان آقمولا</t>
  </si>
  <si>
    <t>حفر دو دهانه چاه نفت در میدان ژانااوزن</t>
  </si>
  <si>
    <t>شرکت «Ozenmunaigaz»</t>
  </si>
  <si>
    <t>https://zakup.sk.kz/#/ext(popup:item/1128549/advert)?tabs=advert&amp;adst=PUBLISHED&amp;lst=PUBLISHED&amp;sort=sumTruNoNds,desc&amp;page=1</t>
  </si>
  <si>
    <t>1404/04/24</t>
  </si>
  <si>
    <t>خدمات فنی-مهندسی ارتباطات و فناوری اطلاعات به صورت «کلیددردست»</t>
  </si>
  <si>
    <t>https://zakup.sk.kz/#/ext(popup:item/1126969/advert)?tabs=advert&amp;adst=PUBLISHED&amp;lst=PUBLISHED&amp;sort=sumTruNoNds,desc&amp;page=4</t>
  </si>
  <si>
    <t>15035514-1</t>
  </si>
  <si>
    <t>https://goszakup.gov.kz/ru/announce/index/15035514</t>
  </si>
  <si>
    <t>ساخت پارک و پارکینگ زیرزمینی در غرب خیابان نظربایف شهر آلماتی - فاز 1</t>
  </si>
  <si>
    <t>دپارتمان توسعه فضاهای عمومی شهر آلماتی</t>
  </si>
  <si>
    <t>15034852-1</t>
  </si>
  <si>
    <t>https://goszakup.gov.kz/ru/announce/index/15034852</t>
  </si>
  <si>
    <t>پروژه مطالعاتی ساخت زیرساخت مهندسی برق و ارتباطات شهرک صنعتی ساتپایف استان اولیتائو</t>
  </si>
  <si>
    <t>15038482-1</t>
  </si>
  <si>
    <t>https://goszakup.gov.kz/ru/announce/index/15038482</t>
  </si>
  <si>
    <t>تعمیرات اساسی سامانه آبفا مدرسه شماره 13 شهر ژِزکازگان استان اولیتائو</t>
  </si>
  <si>
    <t>مدرسه شماره 13</t>
  </si>
  <si>
    <t>دپارتمان دارایی و اموال دولتی استان</t>
  </si>
  <si>
    <t>15037880-1</t>
  </si>
  <si>
    <t>1404/04/25</t>
  </si>
  <si>
    <t>https://goszakup.gov.kz/ru/announce/index/15037880</t>
  </si>
  <si>
    <t>خدمات خط‌کشی 3 خیابان در مناطق ساری‌آرکا، نورا و آلماتی شهر آستانه</t>
  </si>
  <si>
    <t>خرید 3006 قطعه عرضی تایپ P65 برند 1/11 و 1/9 مورد استفاده در خط‌آهن</t>
  </si>
  <si>
    <t>Abishova_V@railways.kz</t>
  </si>
  <si>
    <t>https://zakup.sk.kz/#/ext(popup:item/1126141/advert)?tabs=advert&amp;adst=PUBLISHED&amp;lst=PUBLISHED&amp;sort=sumTruNoNds,desc&amp;page=1</t>
  </si>
  <si>
    <t>15039223-1</t>
  </si>
  <si>
    <t>تعمیرات اساسی ساختمان مرکز استانی مطالعات مواد مخدر کاراگاندا در شهر کاراگاندا</t>
  </si>
  <si>
    <t>مرکز استانی مطالعات بهداشت روان</t>
  </si>
  <si>
    <t>https://goszakup.gov.kz/ru/announce/index/15039223</t>
  </si>
  <si>
    <t>خرید 9155 تن اسید سولفوریک درجه 1</t>
  </si>
  <si>
    <t>شرکت «KAP Logistics»</t>
  </si>
  <si>
    <t>gbakhar@kapl.kazatomprom.kz</t>
  </si>
  <si>
    <t>https://zakup.sk.kz/#/ext(popup:item/1130066/advert)?tabs=advert&amp;adst=PUBLISHED&amp;lst=PUBLISHED&amp;sort=sumTruNoNds,desc&amp;page=3</t>
  </si>
  <si>
    <t>15042715-1</t>
  </si>
  <si>
    <t>https://goszakup.gov.kz/ru/announce/index/15042715</t>
  </si>
  <si>
    <t>بازسازی ساختمان مدرسه جامع شماره 124 شهر آلماتی</t>
  </si>
  <si>
    <t>15042568-1</t>
  </si>
  <si>
    <t>https://goszakup.gov.kz/ru/announce/index/15042568</t>
  </si>
  <si>
    <t>بازسازی ساختمان مدرسه-ورزشگاه شماره 56 ساتپایف شهر آلماتی</t>
  </si>
  <si>
    <t>15040537-1</t>
  </si>
  <si>
    <t>https://goszakup.gov.kz/ru/announce/index/15040537</t>
  </si>
  <si>
    <t>ساخت یک مهدکودک با ظرفیت 280 نفر در بخش ژیلیوی استان آتیرائو</t>
  </si>
  <si>
    <t>15052515-1</t>
  </si>
  <si>
    <t>https://goszakup.gov.kz/ru/announce/index/15052515</t>
  </si>
  <si>
    <t>بازسازی دو شبکه توزیع گاز روستایی در استان قوستانای</t>
  </si>
  <si>
    <t>15045725-1</t>
  </si>
  <si>
    <t>https://goszakup.gov.kz/ru/announce/index/15045725</t>
  </si>
  <si>
    <t>otd.stroi.2014@mail.ru</t>
  </si>
  <si>
    <t>دپارتمان املاک اقتصاد بخش</t>
  </si>
  <si>
    <t>تعمیرات متوسط جاده باسکامیس بخش آقتوقای استان پاولودار در کیلومتر 15-0</t>
  </si>
  <si>
    <t>https://goszakup.gov.kz/ru/announce/index/15052528</t>
  </si>
  <si>
    <t xml:space="preserve">دپارتمان گردشگری شهر </t>
  </si>
  <si>
    <t xml:space="preserve">انجام مطالعات امکان‌سنجی پروژه «توسعه منطقه مرکزی خوشه کوهستانی آلماتی»  </t>
  </si>
  <si>
    <t>15052528-1</t>
  </si>
  <si>
    <t>15031182-3</t>
  </si>
  <si>
    <t>https://goszakup.gov.kz/ru/announce/index/15057665</t>
  </si>
  <si>
    <t xml:space="preserve">تعمیرات جاری 15 ساختمان در شهر قونایِف </t>
  </si>
  <si>
    <t>دپارتمان خانه‌سازی شهر</t>
  </si>
  <si>
    <t>15044958-3</t>
  </si>
  <si>
    <t>https://goszakup.gov.kz/ru/announce/index/15059698</t>
  </si>
  <si>
    <t>shalfin@mail.ru</t>
  </si>
  <si>
    <t>تعمیرات متوسط جاده KTNA-53 محور اوزیناژار-ایشیمکایه-آقسوات در بخش شال‌آکین استان قزاقستان شمالی</t>
  </si>
  <si>
    <t>15063847-1</t>
  </si>
  <si>
    <t>https://goszakup.gov.kz/ru/announce/index/15063847</t>
  </si>
  <si>
    <t>راه‌اندازی سامانه اندازه‌گیری گازهای خروجی نیروگاه برق «MAEK» آکتائو</t>
  </si>
  <si>
    <t>15062696-1</t>
  </si>
  <si>
    <t>1404/04/30</t>
  </si>
  <si>
    <t>https://goszakup.gov.kz/ru/announce/index/15062696</t>
  </si>
  <si>
    <t>تعمیر ونگهداری خیابان‌های شهر آلماتی</t>
  </si>
  <si>
    <t>دپارتمان جابجایی شهری آلماتی</t>
  </si>
  <si>
    <t>15061088-1</t>
  </si>
  <si>
    <t>https://goszakup.gov.kz/ru/announce/index/15061088</t>
  </si>
  <si>
    <t>بازسازی زیرسازی جاده‌های شهر کورچاتوف استان آبای</t>
  </si>
  <si>
    <t>پروژه بازسازی پالایشگاه عمیق نفت «PNHZ»</t>
  </si>
  <si>
    <t>شرکت کارخانه پتروشیمی پاولودار</t>
  </si>
  <si>
    <t>g.danjev@pnhz.kz</t>
  </si>
  <si>
    <t>https://zakup.sk.kz/#/ext(popup:item/1128458/advert)?tabs=advert&amp;adst=PUBLISHED&amp;lst=PUBLISHED&amp;sort=sumTruNoNds,desc&amp;page=1</t>
  </si>
  <si>
    <t>https://zakup.sk.kz/#/ext(popup:item/1125964/advert)?tabs=advert&amp;adst=PUBLISHED&amp;lst=PUBLISHED&amp;sort=sumTruNoNds,desc&amp;page=1</t>
  </si>
  <si>
    <t>بازسازی مخزن نفت RVS-20000m3 No.15 در استان منگیستائو</t>
  </si>
  <si>
    <t xml:space="preserve">خرید 4 دستگاه جرثقیل دروازه‌ای </t>
  </si>
  <si>
    <t>شرکت «Kedentransservice»</t>
  </si>
  <si>
    <t>https://zakup.sk.kz/#/ext(popup:item/1126619/advert)?tabs=advert&amp;adst=PUBLISHED&amp;lst=PUBLISHED&amp;sort=sumTruNoNds,desc&amp;page=1</t>
  </si>
  <si>
    <t>AKAIROVA@KDTS.KZ</t>
  </si>
  <si>
    <t>15066159-1</t>
  </si>
  <si>
    <t>https://goszakup.gov.kz/ru/announce/index/15066159</t>
  </si>
  <si>
    <t>بازسازی سامانه جمع‌آوری فاضلاب شماره 19 خیابان مندلیف شهر آلماتی</t>
  </si>
  <si>
    <t>دپارتمان انرژی شهر</t>
  </si>
  <si>
    <t>15066101-1</t>
  </si>
  <si>
    <t>https://goszakup.gov.kz/ru/announce/index/15066101</t>
  </si>
  <si>
    <t>تعمیرات متوسط شبکه راه‌های دهیاری شانیراک بخش آلاتائو  شهر آلماتی</t>
  </si>
  <si>
    <t>15038482-2</t>
  </si>
  <si>
    <t>https://goszakup.gov.kz/ru/announce/index/15065549</t>
  </si>
  <si>
    <t>تعمیرات جامع سامانه آبفا مدرسه شماره 13 شهر ژِزکازگان استان اولیتائو</t>
  </si>
  <si>
    <t>تعمیرات ابنیه/ساختار مسکونی</t>
  </si>
  <si>
    <t>15065326-1</t>
  </si>
  <si>
    <t>شهرداری ناحیه</t>
  </si>
  <si>
    <t>تعمیرات جاری نمای ساختمان‌های مسکونی بخش 1 و 2 ناحیه آلمالی شهر آلماتی</t>
  </si>
  <si>
    <t>https://goszakup.gov.kz/ru/announce/index/15065326</t>
  </si>
  <si>
    <t>15065060-1</t>
  </si>
  <si>
    <t>https://goszakup.gov.kz/ru/announce/index/15065060</t>
  </si>
  <si>
    <t>تعمیرات متوسط شبکه راه‌های روستای آقبولاغ بخش آلاتائو  شهر آلماتی</t>
  </si>
  <si>
    <t>ساخت و بازسازی جاده‌ها و شبکه‌های آب و برق منطقه مسکونی کومسومولسکی . مرحله چهارم</t>
  </si>
  <si>
    <t>15065027-1</t>
  </si>
  <si>
    <t>https://goszakup.gov.kz/ru/announce/index/15065027</t>
  </si>
  <si>
    <t>تعمیرات اساسی/نوسازی توربین نیروگاه برق کاراباتان</t>
  </si>
  <si>
    <t>شرکت با مسئولیت محدود "کاراباتان یوتیلیتی سولوشنز"</t>
  </si>
  <si>
    <t>https://zakup.sk.kz/#/ext(popup:item/1128721/advert)?tabs=advert&amp;adst=PUBLISHED&amp;lst=PUBLISHED&amp;sort=sumTruNoNds,desc&amp;page=1</t>
  </si>
  <si>
    <t>1404/05/01</t>
  </si>
  <si>
    <t>خرید 750 مجموعه بست برابرساز ویژه خط‌آهن تایپ P65</t>
  </si>
  <si>
    <t>1404/04/31</t>
  </si>
  <si>
    <t>https://zakup.sk.kz/#/ext(popup:item/1128455/advert)?tabs=advert&amp;adst=PUBLISHED&amp;lst=PUBLISHED&amp;sort=sumTruNoNds,desc&amp;page=1</t>
  </si>
  <si>
    <t>sadvakasov_abs@railways.kz</t>
  </si>
  <si>
    <t>کارهای ساختمانی و نصب پروژه: "کمپرسور گاز تجاری میدان علی بکمولا"</t>
  </si>
  <si>
    <t>شرکت با مسئولیت محدود "قزاقویل آکتوبه"</t>
  </si>
  <si>
    <t>https://zakup.sk.kz/#/ext(popup:item/1126359/advert)?tabs=advert&amp;adst=PUBLISHED&amp;lst=PUBLISHED&amp;sort=sumTruNoNds,desc&amp;page=2</t>
  </si>
  <si>
    <t>mukasheva.a@koa.kz</t>
  </si>
  <si>
    <t>https://zakup.sk.kz/#/ext(popup:item/1126925/advert)?tabs=advert&amp;adst=PUBLISHED&amp;lst=PUBLISHED&amp;sort=sumTruNoNds,desc&amp;page=2</t>
  </si>
  <si>
    <t>Uskenbaeva_D@railways.kz</t>
  </si>
  <si>
    <t>کارهای تعمیر و نگهداری/سرویس روی ناوگان تخصصی راه‌آهن</t>
  </si>
  <si>
    <t>بازسازی تابلو برق ۵۰۰ کیلوولت با نصب اتوترانسفورماتور ۵۰۰ کیلوولت ایسنگاه توزیع برق ژیتیکارا</t>
  </si>
  <si>
    <t>شرکت ملی برق قزاقستان</t>
  </si>
  <si>
    <t>1404/05/02</t>
  </si>
  <si>
    <t>https://zakup.sk.kz/#/ext(popup:item/1126868/advert)?tabs=advert&amp;adst=PUBLISHED&amp;lst=PUBLISHED&amp;sort=sumTruNoNds,desc&amp;page=2</t>
  </si>
  <si>
    <t>ساخت ساختمان اداری برای مدیریت نیروگاه برق AlES در شهر آلماتی</t>
  </si>
  <si>
    <t>https://zakup.sk.kz/#/ext(popup:item/1123931/advert)?tabs=advert&amp;adst=PUBLISHED&amp;lst=PUBLISHED&amp;sort=sumTruNoNds,desc&amp;page=2</t>
  </si>
  <si>
    <t>تعمیرات اساسی/بازسازی خطوط لوله گاز محلی بخش شالکار در استان آقتبه</t>
  </si>
  <si>
    <t>شرکت سهامی خاص "قزاق گاز ایماق"</t>
  </si>
  <si>
    <t>https://zakup.sk.kz/#/ext(popup:item/1119368/advert)?tabs=advert&amp;adst=PUBLISHED&amp;lst=PUBLISHED&amp;sort=sumTruNoNds,desc&amp;page=3</t>
  </si>
  <si>
    <t>k.seitakhmetova@qg.kz</t>
  </si>
  <si>
    <t>Oil Services Company</t>
  </si>
  <si>
    <t>https://zakup.sk.kz/#/ext(popup:item/1127063/advert)?tabs=advert&amp;adst=PUBLISHED&amp;lst=PUBLISHED&amp;sort=sumTruNoNds,desc&amp;page=3</t>
  </si>
  <si>
    <t>suhamberdiev_o@osc.kmg.kz</t>
  </si>
  <si>
    <t>خرید یک واحد بالابر روی شاسی کامیون برای تعمیرات اساسی چاه نفت با ظرفیت بالابری حداقل 60 تن</t>
  </si>
  <si>
    <t>شرکت سهامی "کارازانباسمونای"</t>
  </si>
  <si>
    <t>https://zakup.sk.kz/#/ext(popup:item/1127775/advert)?tabs=advert&amp;adst=PUBLISHED&amp;lst=PUBLISHED&amp;sort=sumTruNoNds,desc&amp;page=3</t>
  </si>
  <si>
    <t>خرید 297.4 تن لوله پمپ و کمپرسور فولادی با قطر ۵۱-۱۰۰ میلی‌متر</t>
  </si>
  <si>
    <t>خرید 39287 عدد تراورس برای راه‌آهن نوع 1 و 2 آغشته و غیرآغشته</t>
  </si>
  <si>
    <t>شرکت با مسئولیت محدود "بوگاتیر کومیر"</t>
  </si>
  <si>
    <t>https://zakup.sk.kz/#/ext(popup:item/1127199/advert)?tabs=advert&amp;adst=PUBLISHED&amp;lst=PUBLISHED&amp;sort=sumTruNoNds,desc&amp;page=4</t>
  </si>
  <si>
    <t>natalia.muratova@bogatyr.kz</t>
  </si>
  <si>
    <t>خرید روتور ۶۸۳ برای توربین بخار</t>
  </si>
  <si>
    <t>"کارخانه پتروشیمی پاولودار</t>
  </si>
  <si>
    <t>https://zakup.sk.kz/#/ext(popup:item/1126864/advert)?tabs=advert&amp;adst=PUBLISHED&amp;lst=PUBLISHED&amp;sort=sumTruNoNds,desc&amp;page=4</t>
  </si>
  <si>
    <t>e.abanin@pnhz.kz</t>
  </si>
  <si>
    <t>خرید تجهیزات برای نیروگاه برق حرارتی از جمله محور چکش‌ها، نازل سوخت، اتصال کوپلینگ، شفت و پوشش</t>
  </si>
  <si>
    <t>شرکت سهامی "ایستگاه‌های برق آلماتی"</t>
  </si>
  <si>
    <t>1404/05/03</t>
  </si>
  <si>
    <t>https://zakup.sk.kz/#/ext(popup:item/1118433/advert)?tabs=advert&amp;adst=PUBLISHED&amp;lst=PUBLISHED&amp;sort=sumTruNoNds,desc&amp;page=5</t>
  </si>
  <si>
    <t>77_12_01_P07@ales.kz</t>
  </si>
  <si>
    <t>طراحی و پیاده‌سازی سیستم کنترل خودکار فرکانس و توان برای نیروگاه برق</t>
  </si>
  <si>
    <t>a.zhandarbayeva@kus.com.kz</t>
  </si>
  <si>
    <t>https://zakup.sk.kz/#/ext(popup:item/1127452/advert)?tabs=advert&amp;adst=PUBLISHED&amp;lst=PUBLISHED&amp;sort=sumTruNoNds,desc&amp;page=5</t>
  </si>
  <si>
    <t>خرید 642 تن آمونیاک خشک</t>
  </si>
  <si>
    <t>https://zakup.sk.kz/#/ext(popup:item/1132204/advert)?tabs=advert&amp;adst=PUBLISHED&amp;lst=PUBLISHED&amp;sort=sumTruNoNds,desc&amp;page=5</t>
  </si>
  <si>
    <t xml:space="preserve">شرکت "سرمایه گذاری مشترک اینکای" </t>
  </si>
  <si>
    <t>https://zakup.sk.kz/#/ext(popup:item/1129523/advert)?tabs=advert&amp;pfrom=1000000000&amp;adst=PUBLISHED&amp;lst=PUBLISHED&amp;page=1</t>
  </si>
  <si>
    <t>m.seissenbayeva@pnhz.kz</t>
  </si>
  <si>
    <t>شرکت "کارخانه پتروشیمی پاولودار"</t>
  </si>
  <si>
    <t>شرکت با مسئولیت محدود "نیروگاه حرارتی کوکشتائو"</t>
  </si>
  <si>
    <t>m.shildebayeva@kokshe-chpp.kz</t>
  </si>
  <si>
    <t>https://zakup.sk.kz/#/ext(popup:item/1129216/advert)?tabs=advert&amp;pfrom=1000000000&amp;adst=PUBLISHED&amp;lst=PUBLISHED&amp;page=1</t>
  </si>
  <si>
    <t>خدمات پشتیبانی فناوری اطلاعات برای سازمان‌های دولتی</t>
  </si>
  <si>
    <t>https://goszakup.gov.kz/ru/announce/index/15066350</t>
  </si>
  <si>
    <t xml:space="preserve">بازسازی فنی سیستم کنترل فرآیند خودکار برای پالایش اولیه نفت (LK-6U) و پالایش عمیق نفت (KT-1) در کارخانه پتروشیمی پاولودار </t>
  </si>
  <si>
    <t>14991821-2</t>
  </si>
  <si>
    <t>تعمیرات اساسی بخش اکولوژیکی و بیولوژیکی کاخ دانش آموزان آلماتی</t>
  </si>
  <si>
    <t>15072356-1</t>
  </si>
  <si>
    <t>نهاد دولتی شهرداری "اداره دارایی‌های دولتی شهر آلماتی"</t>
  </si>
  <si>
    <t>https://goszakup.gov.kz/ru/announce/index/15072356</t>
  </si>
  <si>
    <t>«کاخ دانش‌آموزان آلماتی»</t>
  </si>
  <si>
    <t>ساخت مدرسه متوسطه با ظرفیت ۳۰۰ نفر در شهر آتیرائو</t>
  </si>
  <si>
    <t>15070967-1</t>
  </si>
  <si>
    <t>https://goszakup.gov.kz/ru/announce/index/15070967</t>
  </si>
  <si>
    <t>تعمیرات اساسی/بازسازی خطوط لوله محلی</t>
  </si>
  <si>
    <t>شرکت سهامی "قزاق گاز ایماق"</t>
  </si>
  <si>
    <t>https://zakup.sk.kz/#/ext(popup:item/1119368/advert)?tabs=advert&amp;pfrom=1000000000&amp;adst=PUBLISHED&amp;lst=PUBLISHED&amp;page=1</t>
  </si>
  <si>
    <t>15070706-1</t>
  </si>
  <si>
    <t>ساخت ایستگاه مرکزی حرارتی و شبکه‌های انتقال حرارت برای منطقه مسکونی «پنل سنتر» شهر کاراگاندا</t>
  </si>
  <si>
    <t>https://goszakup.gov.kz/ru/announce/index/15070706</t>
  </si>
  <si>
    <t>مدیریت پروژه ساخت نیروگاه حرارتی زغال‌سنگ کوکشِتائو</t>
  </si>
  <si>
    <t>دپارتمان ساخت‌وساخت شهر</t>
  </si>
  <si>
    <t>دپارتمان آموزش شهر</t>
  </si>
  <si>
    <t>ساخت مرکز توانبخشی معلولین با ظرفیت ۱۵۰ نفر در تالدیکورگان</t>
  </si>
  <si>
    <t>15081210-1</t>
  </si>
  <si>
    <t>دپارتمان ساخت‌وساخت استان</t>
  </si>
  <si>
    <t>https://goszakup.gov.kz/ru/announce/index/15081210</t>
  </si>
  <si>
    <t>15079669-1</t>
  </si>
  <si>
    <t>دپارتمان حمل‌ونقل ناحیه کگن</t>
  </si>
  <si>
    <t>https://goszakup.gov.kz/ru/announce/index/15079669</t>
  </si>
  <si>
    <t>15079151-1</t>
  </si>
  <si>
    <t>https://goszakup.gov.kz/ru/announce/index/15079151</t>
  </si>
  <si>
    <t>aida.akunzhanova@qaj.kz</t>
  </si>
  <si>
    <t xml:space="preserve">  «چاپایوو-ژالپاکتال-کازتالوفکا- مرز روسیه KZ 07-02»  تعمیرات متوسط جاده </t>
  </si>
  <si>
    <t>15078574-1</t>
  </si>
  <si>
    <t>https://goszakup.gov.kz/ru/announce/index/15078574</t>
  </si>
  <si>
    <t>1404/05/06</t>
  </si>
  <si>
    <t>شرکت سهامی "آستانه - شرکت برق منطقه‌ای"</t>
  </si>
  <si>
    <t>15080608-1</t>
  </si>
  <si>
    <t xml:space="preserve">تعویض خطوط کابل ۱۰ کیلوولت (پروژه چهارم)
</t>
  </si>
  <si>
    <t>https://goszakup.gov.kz/ru/announce/index/15080608</t>
  </si>
  <si>
    <t>ساخت مهدکودک با ظرفیت ۲۸۰ نفر در شهر کولساری استان آتیراو</t>
  </si>
  <si>
    <t>https://zakup.sk.kz/#/ext(popup:item/1129256/advert)?tabs=advert&amp;pfrom=100000000&amp;adst=PUBLISHED&amp;lst=PUBLISHED&amp;page=1</t>
  </si>
  <si>
    <t>https://zakup.sk.kz/#/ext(popup:item/1127065/advert)?tabs=advert&amp;pfrom=100000000&amp;adst=PUBLISHED&amp;lst=PUBLISHED&amp;page=4</t>
  </si>
  <si>
    <t xml:space="preserve">"Oil Services Company"  شرکت  </t>
  </si>
  <si>
    <t>تعمیر متوسط روسازی آسفالتی و درزهای انبساطی بزرگراه KAZ06 «آلماتی-شلک-خورگوس» در استان آلماتی</t>
  </si>
  <si>
    <t>عملیات تعمیر اساسی توربین‌ها برای شرکت «آل‌اس» نیروگاه حرارتی شماره ۲ آلماتی در سال ۲۰۲۵</t>
  </si>
  <si>
    <t>خرید 2 دستگاه تانکر ویژه حمل میعانات گازونفت</t>
  </si>
  <si>
    <t>تعمیرات اساسی جاده منتهی به دریاچه کایندی، منطقه کیگن، استان آلماتی</t>
  </si>
  <si>
    <t>شرکت سهامی "اینترگاز آسیای مرکزی"</t>
  </si>
  <si>
    <t>1404/05/15</t>
  </si>
  <si>
    <t>https://zakup.sk.kz/#/ext(popup:item/1121915/advert)?tabs=advert&amp;pfrom=100000000&amp;adst=PUBLISHED&amp;lst=PUBLISHED&amp;page=1</t>
  </si>
  <si>
    <t>s.duisenbinov@qg.kz</t>
  </si>
  <si>
    <t>تعمیرات و نوسازی ابزارهای کنترل و اندازه‌گیری و اتوماسیون در روستای آکیرتوبه</t>
  </si>
  <si>
    <t>1404/05/10</t>
  </si>
  <si>
    <t>https://zakup.sk.kz/#/ext(popup:item/1121788/advert)?tabs=advert&amp;pfrom=100000000&amp;adst=PUBLISHED&amp;lst=PUBLISHED&amp;page=1</t>
  </si>
  <si>
    <t>https://zakup.sk.kz/#/ext(popup:item/1127610/advert)?tabs=advert&amp;pfrom=100000000&amp;adst=PUBLISHED&amp;lst=PUBLISHED&amp;page=1</t>
  </si>
  <si>
    <t>1404/05/07</t>
  </si>
  <si>
    <t>https://zakup.sk.kz/#/ext(popup:item/1128679/advert)?tabs=advert&amp;pfrom=100000000&amp;adst=PUBLISHED&amp;lst=PUBLISHED&amp;page=1</t>
  </si>
  <si>
    <t>Marat_A@Railways.kz</t>
  </si>
  <si>
    <t>شرکت  "خط لوله قزاقستان - چین"</t>
  </si>
  <si>
    <t>https://zakup.sk.kz/#/ext(popup:item/1127945/advert)?tabs=advert&amp;pfrom=100000000&amp;adst=PUBLISHED&amp;lst=PUBLISHED&amp;page=2</t>
  </si>
  <si>
    <t>B.Zhylkybekova@kcp.kz</t>
  </si>
  <si>
    <t>https://zakup.sk.kz/#/ext(popup:item/1126043/advert)?tabs=advert&amp;pfrom=100000000&amp;adst=PUBLISHED&amp;lst=PUBLISHED&amp;page=3</t>
  </si>
  <si>
    <t>Muratov_KS@Railways.kz</t>
  </si>
  <si>
    <t>تعمیرات و نگهداری جاده‌های شهر آلماتی</t>
  </si>
  <si>
    <t>https://goszakup.gov.kz/ru/announce/index/15091163</t>
  </si>
  <si>
    <t>15062696-2</t>
  </si>
  <si>
    <t>تعمیر متوسط جاده جمهوری KAZ12 «آتیرا - اورالسک» کیلومتر 189-249</t>
  </si>
  <si>
    <t>15077271-2</t>
  </si>
  <si>
    <t>شرکت ملی "KazAvtoZhol"</t>
  </si>
  <si>
    <t>https://goszakup.gov.kz/ru/announce/index/15087445</t>
  </si>
  <si>
    <t>خرید مجموعه‌ای از تجهیزات VHF، شامل نصب و راه‌اندازی، برای فرودگاه شهر تالدی‌کورگان، شعبه "ژتیسو"</t>
  </si>
  <si>
    <t>15086959-1</t>
  </si>
  <si>
    <t>https://goszakup.gov.kz/ru/announce/index/15086959</t>
  </si>
  <si>
    <t>1404/05/08</t>
  </si>
  <si>
    <t>s.baimagambetov@minfin.gov.kz</t>
  </si>
  <si>
    <t>تعمیرات اساسی شیرهای پمپاژ CS NSTCC-4 Mokveld «ماکات»</t>
  </si>
  <si>
    <t>خدمات تعمیر و نگهداری برای تجهیزات الکتریکی، توزیع/کنترل برق و دستگاه‌های مشابه برای خط لوله نفت و گاز</t>
  </si>
  <si>
    <t>خدمات نگهداری سیستم‌های خودکار مدیریت، کنترل، پایش، مانیتورینگ و تجهیزات مشابه برای راه‌آهن</t>
  </si>
  <si>
    <t>شرکت دولتی  "کازایروناویگاتسیا"</t>
  </si>
  <si>
    <t xml:space="preserve">کمیته خزانه داری وزارت دارایی </t>
  </si>
  <si>
    <t>بازسازی شبکه‌ مهندسی و تأسیسات پایگاه برق شعبه مرکزی</t>
  </si>
  <si>
    <t>تعمیرات اساسی ساختمان‌های اداری در روستاهای ساگیز و آکتوگای در استان کاراگاندا</t>
  </si>
  <si>
    <t>تعمیر اساسی کمپرسور BCL356/A در روستای آکیرتوبه</t>
  </si>
  <si>
    <t>l.nurbekova@qg.kz</t>
  </si>
  <si>
    <t>https://zakup.sk.kz/#/ext(popup:item/1124517/advert)?tabs=advert&amp;pfrom=1000000000&amp;adst=PUBLISHED&amp;lst=PUBLISHED&amp;sort=sumTruNoNds,desc&amp;page=2</t>
  </si>
  <si>
    <t>14871030-3</t>
  </si>
  <si>
    <t>1404/05/05</t>
  </si>
  <si>
    <t>1404/05/17</t>
  </si>
  <si>
    <t>https://goszakup.gov.kz/ru/announce/index/14969122</t>
  </si>
  <si>
    <t>دپارتمان اکولوژی و محیط زیست شهر آلماتی</t>
  </si>
  <si>
    <t>14643594-2</t>
  </si>
  <si>
    <t>https://goszakup.gov.kz/ru/announce/index/14721334</t>
  </si>
  <si>
    <t>https://goszakup.gov.kz/ru/announce/index/15098433</t>
  </si>
  <si>
    <t>15098433-1</t>
  </si>
  <si>
    <t>15065326-2</t>
  </si>
  <si>
    <t>https://goszakup.gov.kz/ru/announce/index/15095314</t>
  </si>
  <si>
    <t>zait.sayagul@shges.kz</t>
  </si>
  <si>
    <t>https://zakup.sk.kz/#/ext(popup:item/1130738/advert)?tabs=advert&amp;pfrom=100000000&amp;adst=PUBLISHED&amp;lst=PUBLISHED&amp;sort=lastModifiedDate,desc&amp;page=1</t>
  </si>
  <si>
    <t>پالایشگاه نفت آتیرائو</t>
  </si>
  <si>
    <t>https://zakup.sk.kz/#/ext(popup:item/1128270/advert)?tabs=advert&amp;pfrom=100000000&amp;adst=PUBLISHED&amp;lst=PUBLISHED&amp;sort=lastModifiedDate,desc&amp;page=1</t>
  </si>
  <si>
    <t>15065060-2</t>
  </si>
  <si>
    <t>https://goszakup.gov.kz/ru/announce/index/15090956</t>
  </si>
  <si>
    <t>تعمیرات جاده‌ای متوسط در شهر تمیرتائو، استان کاراگاندا</t>
  </si>
  <si>
    <t>15089849-1</t>
  </si>
  <si>
    <t>ogz.akimat@rambler.ru</t>
  </si>
  <si>
    <t>https://goszakup.gov.kz/ru/announce/index/15089849</t>
  </si>
  <si>
    <t>اداره مسکن، حمل‌ونقل و راه‌های شهری تمیرتاو</t>
  </si>
  <si>
    <t>بازسازی محوطه مرکز همکاری‌های تجاری «آتاکنت» آلماتی</t>
  </si>
  <si>
    <t>تعمیرات اساسی کانال بزرگ قونایِف آلماتی با سازه‌های هیدرولیکی</t>
  </si>
  <si>
    <t>ساخت شبکه‌های مهندسی بیرونی و  محوطه‌سازی در محله بایترک شهر قوشی استان آلماتی</t>
  </si>
  <si>
    <t>تعمیرات جاری نمای ساختمان‌های مسکونی، بخش‌های ۱ و ۲ شهر آلماتی</t>
  </si>
  <si>
    <t>خرید 3 پمپ روغن با توان ۱۸ لیتر بر ثانیه، ۴ مگاپاسکال، ۱۴۵۰ دور در دقیقه و ۱۰۰ کیلووات</t>
  </si>
  <si>
    <t>شرکت نیروگاه برق‌آبی شولبینسک</t>
  </si>
  <si>
    <t>تعویض تجهیزات پمپاژ نفت در چارچوب تعمیرات برنامه‌ریزی‌شده پیشگیرانه تأسیسات پالایشگاه</t>
  </si>
  <si>
    <t>تعمیرات متوسط شبکه معابر منطقه آلاتائو در محله‌های آلگاباس، زردلی و آقبولاق (کیلومتر 27-0)</t>
  </si>
  <si>
    <t>15112070-1</t>
  </si>
  <si>
    <t>https://goszakup.gov.kz/ru/announce/index/15112070</t>
  </si>
  <si>
    <t>https://goszakup.gov.kz/ru/announce/index/15112047</t>
  </si>
  <si>
    <t>15112047-1</t>
  </si>
  <si>
    <t>15090778-3</t>
  </si>
  <si>
    <t>اداره مسکن، حمل‌ونقل و راه‌های شهری  کاراگاندا</t>
  </si>
  <si>
    <t>1404/05/09</t>
  </si>
  <si>
    <t>دپارتمان دارایی‌ها دولتی و تدارکات عمومی  شهر کاراگاندا</t>
  </si>
  <si>
    <t>https://goszakup.gov.kz/ru/announce/index/15114106</t>
  </si>
  <si>
    <t>aset.oiratoff@yandex.ru</t>
  </si>
  <si>
    <t>15106391-1</t>
  </si>
  <si>
    <t>دپارتمان مسکن و خدمات عمومی و بازرسی مسکن ناحیه کگن</t>
  </si>
  <si>
    <t>https://goszakup.gov.kz/ru/announce/index/15106391</t>
  </si>
  <si>
    <t>15101362-1</t>
  </si>
  <si>
    <t>دپارتمان مسکن و خدمات عمومی، حمل و نقل مسافر و بزرگراه‌های  شهر پتروپاولوفسک</t>
  </si>
  <si>
    <t>https://goszakup.gov.kz/ru/announce/index/15101362</t>
  </si>
  <si>
    <t>15101140-1</t>
  </si>
  <si>
    <t>دپارتمان ساخت و ساز، معماری و شهرسازی ناحیه پانفیلوفسکی</t>
  </si>
  <si>
    <t>https://goszakup.gov.kz/ru/announce/index/15101140</t>
  </si>
  <si>
    <t>توسعه شبکه‌های آب‌رسانی و فاضلاب در روستاهای اطراف شهر آلماتی</t>
  </si>
  <si>
    <t>بازسازی و نوسازی ساختمان بیمارستان شماره ۷ در محله کالکمان، شهر آلماتی</t>
  </si>
  <si>
    <t>تعمیرات متوسط خیابان‌ها در شهر کاراگاندا</t>
  </si>
  <si>
    <t>ساخت سامانه آبرسانی در روستای ژاناتاشاشی</t>
  </si>
  <si>
    <t xml:space="preserve">دپارتمان تدارکات عمومی استان </t>
  </si>
  <si>
    <t>بهسازی فضای شهری پتروپاولوفسک در استان قزاقستان شمالی</t>
  </si>
  <si>
    <t>ساخت زیرساخت‌ برق‌رسانی برای پروژه ساخت مسکن در روستای چولاکای، استان ژتیسو</t>
  </si>
  <si>
    <t>بازسازی جاده منتهی به آبشار بورخان-بولاک در منطقه ژتیسو</t>
  </si>
  <si>
    <t>14607802-1</t>
  </si>
  <si>
    <t>https://goszakup.gov.kz/ru/announce/index/14607802</t>
  </si>
  <si>
    <t>15117667-1</t>
  </si>
  <si>
    <t>دپارتمان مسکن و خدمات عمومی، حمل و نقل مسافر و بزرگراه‌های  ناحیه مندیکارینسکی</t>
  </si>
  <si>
    <t>دپارتمان امور مالی ناحیه مندیکارینسکی</t>
  </si>
  <si>
    <t>mendikara1@mail.kz</t>
  </si>
  <si>
    <t>https://goszakup.gov.kz/ru/announce/index/15117667</t>
  </si>
  <si>
    <t>https://goszakup.gov.kz/ru/announce/index/15116585</t>
  </si>
  <si>
    <t>15116585-1</t>
  </si>
  <si>
    <t>15101230-1</t>
  </si>
  <si>
    <t>دپارتمان ساخت و ساز، معماری و شهرسازی ناحیه آلاکول</t>
  </si>
  <si>
    <t>https://goszakup.gov.kz/ru/announce/index/15101230</t>
  </si>
  <si>
    <t>تعمیر متوسط خیابان توله بی تا خیابان ژلتوکسان در شهر آلماتی</t>
  </si>
  <si>
    <t>15064678-2</t>
  </si>
  <si>
    <t>https://goszakup.gov.kz/ru/announce/index/15090962</t>
  </si>
  <si>
    <t>15087673-1</t>
  </si>
  <si>
    <t>https://goszakup.gov.kz/ru/announce/index/15087673</t>
  </si>
  <si>
    <t>بازسازی ساختمان مدرسه دولتی شماره 124 در شهر  آلماتی</t>
  </si>
  <si>
    <t>15087509-1</t>
  </si>
  <si>
    <t>https://goszakup.gov.kz/ru/announce/index/15087509</t>
  </si>
  <si>
    <t>15087372-1</t>
  </si>
  <si>
    <t>دپارتمان ساخت‌و ساز، معماری و شهرسازی استان آکتوبه</t>
  </si>
  <si>
    <t>zakupki_ugz@mail.kz</t>
  </si>
  <si>
    <t>https://goszakup.gov.kz/ru/announce/index/15087372</t>
  </si>
  <si>
    <t>مقاوم‌سازی لرزه‌ای و تعمیرات اساسی مدرسه شبانه‌روزی شماره ۱۷، شهر آلماتی</t>
  </si>
  <si>
    <t>15086272-1</t>
  </si>
  <si>
    <t>https://goszakup.gov.kz/ru/announce/index/15086272</t>
  </si>
  <si>
    <t>تعمیر متوسط جاده روستای کاسکات، استان قوستانای</t>
  </si>
  <si>
    <t>خرید و نصب سیستم ارتباطی ویژه ناوبری برای فرودگاه شهر تالدیکورگان</t>
  </si>
  <si>
    <t>شرکت دولتی «کازآئرِوناویگاتسیا»</t>
  </si>
  <si>
    <t>ساخت زیرساخت‌های مهندسی و ارتباطی انبوه‌سازی مسکن در شهر اوشارال استان  ژتیسو</t>
  </si>
  <si>
    <t>خرید تجهیزات برای کلاس‌های آموزشی</t>
  </si>
  <si>
    <t>دپارتمان آموزش و پرورش ناحیه بخار-ژیراو، استان کاراگاندا</t>
  </si>
  <si>
    <t>15123744-2</t>
  </si>
  <si>
    <t>goszakup_b-g@mail.ru</t>
  </si>
  <si>
    <t>https://goszakup.gov.kz/ru/announce/index/15125679</t>
  </si>
  <si>
    <t>1404/05/13</t>
  </si>
  <si>
    <t>15098433-2</t>
  </si>
  <si>
    <t>ساخت شبکه‌های مهندسی خارجی و بهسازی منطقه کوچک بایترک در شهر کوشی</t>
  </si>
  <si>
    <t>دپارتمان ساخت و ساز شهر کوشی</t>
  </si>
  <si>
    <t>دپارتمان تدارکات عمومی  استان آکمولا</t>
  </si>
  <si>
    <t>https://goszakup.gov.kz/ru/announce/index/15124473</t>
  </si>
  <si>
    <t>تعمیرات متوسط جاده در منطقه موسرپوف، استان قزاقستان شمالی</t>
  </si>
  <si>
    <t>15121664-1</t>
  </si>
  <si>
    <t>دپارتمان معماری، ساخت و ساز، مسکن و خدمات عمومی، حمل و نقل مسافر و بزرگراه‌های ناحیه موسرپوف، استان قزاقستان شمالی</t>
  </si>
  <si>
    <t>دپارتمان اقتصاد و دارایی ناحیه موسرپوف شمال قزاقستان</t>
  </si>
  <si>
    <t>https://goszakup.gov.kz/ru/announce/index/15121664</t>
  </si>
  <si>
    <t>otdel_ekgm@mail.ru</t>
  </si>
  <si>
    <t>15119020-1</t>
  </si>
  <si>
    <t>دپارتمان ساخت و ساز، معماری و شهرسازی منطقه کاراگاندا</t>
  </si>
  <si>
    <t>دپارتمان دارایی و دارایی‌های دولتی منطقه کاراگاندا</t>
  </si>
  <si>
    <t>https://goszakup.gov.kz/ru/announce/index/15119020</t>
  </si>
  <si>
    <t>15120797-1</t>
  </si>
  <si>
    <t>https://goszakup.gov.kz/ru/announce/index/15120797</t>
  </si>
  <si>
    <t>15120705-1</t>
  </si>
  <si>
    <t>https://goszakup.gov.kz/ru/announce/index/15120705</t>
  </si>
  <si>
    <t>15115562-1</t>
  </si>
  <si>
    <t>دپارتمان دارایی‌های دولتی شهر</t>
  </si>
  <si>
    <t>bauken2012@mail.ru</t>
  </si>
  <si>
    <t>https://goszakup.gov.kz/ru/announce/index/15115562</t>
  </si>
  <si>
    <t>دپارتمان ساخت و ساز شهر شیمکنت</t>
  </si>
  <si>
    <t>ساخت مرکز آفرینش‌های هنری در شهر کاراگاندا، ناحیه‌ علیخان بوکِی‌خان</t>
  </si>
  <si>
    <t>بازسازی ساختمان اداری واقع در خیابان کازیباف شماره ۱۸، ناحیه ژتیسو، شهر آلماتی</t>
  </si>
  <si>
    <t>بازسازی ساحل رودخانه تاستیبلاک (بهسازی و فضای سبز) در ناحیه نوریزبای شهر آلماتی</t>
  </si>
  <si>
    <t>ساخت ساختمان الحاقی برای مدرسه متوسطه شماره ۸۲ کنیساری  قاسمولی در محله ایگیلیک، شهر شیمکنت</t>
  </si>
  <si>
    <t>ساخت مدرسه با ظرفیت 320 نفر در روستای بوزوی، استان آکتوبه</t>
  </si>
  <si>
    <t>بازسازی ساختمان دبیرستان شماره ۵۶ ساتپایف، شهر  آلماتی</t>
  </si>
  <si>
    <t>بازسازی/ساخت و نوسازی ایست بازرسی خودرو "تاسکالا" در مرز قزاقستان و روسیه</t>
  </si>
  <si>
    <t>15124422-1</t>
  </si>
  <si>
    <t>https://goszakup.gov.kz/ru/announce/index/15124422</t>
  </si>
  <si>
    <t>1404/05/20</t>
  </si>
  <si>
    <t>15130361-1</t>
  </si>
  <si>
    <t>دپارتمان حمل و نقل مسافر و بزرگراه‌های منطقه سلینوگراد</t>
  </si>
  <si>
    <t>دپارتمان اقتصاد و دارایی ناحیه سلینوگراد</t>
  </si>
  <si>
    <t>https://goszakup.gov.kz/ru/announce/index/15130361</t>
  </si>
  <si>
    <t>15129901-1</t>
  </si>
  <si>
    <t>arailym.bura@gmail.com</t>
  </si>
  <si>
    <t>https://goszakup.gov.kz/ru/announce/index/15129901</t>
  </si>
  <si>
    <t>1404/05/16</t>
  </si>
  <si>
    <t>15128884-1</t>
  </si>
  <si>
    <t>https://goszakup.gov.kz/ru/announce/index/15128884</t>
  </si>
  <si>
    <t>15128511-1</t>
  </si>
  <si>
    <t>https://goszakup.gov.kz/ru/announce/index/15128511</t>
  </si>
  <si>
    <t>وزارت اقتصاد و دارایی شهر سمی، استان ابی</t>
  </si>
  <si>
    <t>شرکت "ایستگاه‌های برق آلماتی"</t>
  </si>
  <si>
    <t>https://zakup.sk.kz/#/ext(popup:item/1131735/advert)?tabs=advert&amp;pfrom=1000000000&amp;adst=PUBLISHED&amp;lst=PUBLISHED&amp;sort=sumTruNoNds,desc&amp;page=1</t>
  </si>
  <si>
    <t>https://zakup.sk.kz/#/ext(popup:item/1119593/advert)?tabs=advert&amp;pfrom=1000000000&amp;adst=PUBLISHED&amp;lst=PUBLISHED&amp;sort=sumTruNoNds,desc&amp;page=1</t>
  </si>
  <si>
    <t>ساخت ایستگاه بازرسی بهداشتی برای ۲۰۰ نفر، ایستگاه پمپ بنزین  و گاراژ سرپوشیده برای وسایل نقلیه در قطعه شماره ۳ معدن «کولاندی»</t>
  </si>
  <si>
    <t>شرکت سهامی "شرکت تضامنی "آکبستائو"</t>
  </si>
  <si>
    <t>تعمیرات اساسی کمپرسور BCL356/A نیروگاه تاراز</t>
  </si>
  <si>
    <t>https://zakup.sk.kz/#/ext(popup:item/1124517/advert)?tabs=advert&amp;pfrom=1000000000&amp;adst=PUBLISHED&amp;lst=PUBLISHED&amp;sort=sumTruNoNds,desc&amp;page=1</t>
  </si>
  <si>
    <t>15116834-1</t>
  </si>
  <si>
    <t>https://goszakup.gov.kz/ru/announce/index/15116834</t>
  </si>
  <si>
    <t>تعمیرات متوسط جاده منطقه‌ای KC-CL - 7 "دسترسی به ایستگاه تاستاک" کیلومتر 12-0 حوزه تسلینوگراد استان آقمولا</t>
  </si>
  <si>
    <t>تعمیرات و نگهداری 10 دستگاه رادار PSR MORAVA ویژه ناوبری هوایی</t>
  </si>
  <si>
    <t>ساخت جاده‌ اطراف راه‌آهن ژاستار-۳، شهر تالدیکورگان</t>
  </si>
  <si>
    <t>تعمیرات متوسط جاده‌ها در شهر سمی، استان آبای</t>
  </si>
  <si>
    <t>نوسازی زیرساخت ارتباطی بین دفتر مرکزی و نیروگاه حرارتی شماره ۲ ژاکوتوف (شرکت آل‌اس) در آلماتی</t>
  </si>
  <si>
    <t>ساخت ساختمان اضافی با ظرفیت ۳۰۰ نفر برای دبیرستان شماره ۱۲۲ در ناحیه آقژار در شیمکنت</t>
  </si>
  <si>
    <t>https://goszakup.gov.kz/ru/announce/index/15135496</t>
  </si>
  <si>
    <t>15135496-1</t>
  </si>
  <si>
    <t>ساخت و ساز توسعه دبیرستان شماره ۸۰ در شهر آستانه، منطقه ساریارکا</t>
  </si>
  <si>
    <t>دپارتمان  دارایی ها و تدارکات عمومی  استان</t>
  </si>
  <si>
    <t>توسعه شبکه آب‌رسانی و فاضلاب در روستای ترکتی، شهر آلماتی</t>
  </si>
  <si>
    <t>https://goszakup.gov.kz/ru/announce/index/15133243</t>
  </si>
  <si>
    <t>15133435-1</t>
  </si>
  <si>
    <t>دانشگاه ملی تحقیقات کشاورزی قزاقستان</t>
  </si>
  <si>
    <t>کمیته خزانه داری وزارت دارایی</t>
  </si>
  <si>
    <t>a.mekebaev@minfin.gov.kz</t>
  </si>
  <si>
    <t>https://goszakup.gov.kz/ru/announce/index/15133435</t>
  </si>
  <si>
    <t> 1119591</t>
  </si>
  <si>
    <t>https://zakup.sk.kz/#/ext(popup:item/1119591/advert)?tabs=advert&amp;pfrom=1000000000&amp;adst=PUBLISHED&amp;lst=PUBLISHED&amp;sort=sumTruNoNds,desc&amp;page=1</t>
  </si>
  <si>
    <t>https://zakup.sk.kz/#/ext(popup:item/1130532/advert)?tabs=advert&amp;pfrom=1000000000&amp;adst=PUBLISHED&amp;lst=PUBLISHED&amp;sort=sumTruNoNds,desc&amp;page=2</t>
  </si>
  <si>
    <t>jaxylykova@kaztransoil.kz</t>
  </si>
  <si>
    <t>https://zakup.sk.kz/#/ext(popup:item/1130528/advert)?tabs=advert&amp;pfrom=1000000000&amp;adst=PUBLISHED&amp;lst=PUBLISHED&amp;sort=sumTruNoNds,desc&amp;page=2</t>
  </si>
  <si>
    <t>https://zakup.sk.kz/#/ext(popup:item/1130525/advert)?tabs=advert&amp;pfrom=1000000000&amp;adst=PUBLISHED&amp;lst=PUBLISHED&amp;sort=sumTruNoNds,desc&amp;page=2</t>
  </si>
  <si>
    <t>بازسازی ساختمان‌های اتاق کنترل و آزمایشگاه شیمیایی، ایستگاه پمپاژ نفت ژتی‌بای (اصلاحیه)</t>
  </si>
  <si>
    <t>تعمیرات اساسی ساختمان خوابگاه شماره ۴ دانشگاه کشاورزی آلماتی</t>
  </si>
  <si>
    <t>ساخت و ساز ساختمان‌های مسکونی روستای ساریجاز استان آلماتی</t>
  </si>
  <si>
    <t>کاهش انتشار آلاینده‌ها در سکوهای شماره ۱ و ۲، ایستگاه انتقال نفت «ت. قاسیم‌اف»، استان آتیرائو</t>
  </si>
  <si>
    <t>ساخت واحد مهار بو، پل هوایی راه‌آهن ایستگاه پمپاژ نفت آکتائو</t>
  </si>
  <si>
    <t>ساخت کارگاه جدید تأسیسات دفع صفر مایع</t>
  </si>
  <si>
    <t>https://zakup.sk.kz/#/ext(popup:item/1134063/advert)?tabs=advert&amp;pfrom=1000000000&amp;adst=PUBLISHED&amp;lst=PUBLISHED&amp;page=1</t>
  </si>
  <si>
    <t xml:space="preserve">1404/05/17  </t>
  </si>
  <si>
    <t>شرکت  "Karabatan Utility Solutions"</t>
  </si>
  <si>
    <t>خدمات تعمیر و بازسازی تجهیزات و ابزارهای تعمیرات چاه برای شرکت "Embamunaigas"</t>
  </si>
  <si>
    <t>https://zakup.sk.kz/#/ext(popup:item/1133324/advert)?tabs=advert&amp;pfrom=100000000&amp;adst=PUBLISHED&amp;lst=PUBLISHED&amp;page=1</t>
  </si>
  <si>
    <t>شرکت "Embamunaigas"</t>
  </si>
  <si>
    <t xml:space="preserve">1404/05/20  </t>
  </si>
  <si>
    <t>A.Karimova@emg.kmg.kz</t>
  </si>
  <si>
    <t>خدمات نگهداری فنی شبکه‌ها و تجهیزات ارتباطی فیبر نوری</t>
  </si>
  <si>
    <t>شرکت سهامی "Kcell"</t>
  </si>
  <si>
    <t>https://zakup.sk.kz/#/ext(popup:item/1133934/advert)?tabs=advert&amp;pfrom=100000000&amp;adst=PUBLISHED&amp;lst=PUBLISHED&amp;page=1</t>
  </si>
  <si>
    <t>شرکت "هلدینگ حمل و نقل قزاقستان"</t>
  </si>
  <si>
    <t>https://zakup.sk.kz/#/ext(popup:item/1134568/advert)?tabs=advert&amp;pfrom=100000000&amp;adst=PUBLISHED&amp;lst=PUBLISHED&amp;page=2</t>
  </si>
  <si>
    <t>sakhmetova@kdts.kz</t>
  </si>
  <si>
    <t>15142040-1</t>
  </si>
  <si>
    <t>ساخت مدرسه جدید در آستانه، منطقه یسیل</t>
  </si>
  <si>
    <t xml:space="preserve">1404/05/13  </t>
  </si>
  <si>
    <t>https://goszakup.gov.kz/ru/announce/index/15142040</t>
  </si>
  <si>
    <t>دپارتمان  دارایی ها و تدارکات عمومی شهر</t>
  </si>
  <si>
    <t>15141407-1</t>
  </si>
  <si>
    <t>تعمیرات جاری شبکه‌های حرارتی داخل محله‌ای شهر در شیمکنت برای سال 2025</t>
  </si>
  <si>
    <t xml:space="preserve">1404/05/15 </t>
  </si>
  <si>
    <t xml:space="preserve"> دپارتمان انرژی و توسعه زیرساخت‌های شهر شیمکنت</t>
  </si>
  <si>
    <t>دپارتمان دارایی‌های دولتی شهر شیمکنت</t>
  </si>
  <si>
    <t>https://goszakup.gov.kz/ru/announce/index/15141407</t>
  </si>
  <si>
    <t>15136424-1</t>
  </si>
  <si>
    <t>ساخت زیرساخت‌ها (گاز، آب، برق، جاده) در مناطق کوچک جدید در روستای سرایچیک، بخش ماخامبت، استان آتیرائو</t>
  </si>
  <si>
    <t>دپارتمان ساخت و ساز، معماری و شهرسازی ناحیه ماخامبت</t>
  </si>
  <si>
    <t>https://goszakup.gov.kz/ru/announce/index/15136424</t>
  </si>
  <si>
    <t>دپارتمان تدارکات عمومی و املاک شهری استان آتیرائو</t>
  </si>
  <si>
    <t>15139983-1</t>
  </si>
  <si>
    <t>https://goszakup.gov.kz/ru/announce/index/15139983</t>
  </si>
  <si>
    <t xml:space="preserve">1404/05/15  </t>
  </si>
  <si>
    <t>اداره مسکن و خدمات عمومی، حمل و نقل مسافر و بزرگراه‌های شهر کاراگاندا</t>
  </si>
  <si>
    <t>تعمیرات متوسط خیابان‌ها و جاده‌های دسترسی در شهر کاراگاندا (از جمله خیابان شتورمانسکایا، رزا لوکزامبورگ، ساکالین و غیره)</t>
  </si>
  <si>
    <t>خدمات مدیریت و نگهداری فنی سامانه نرم‌افزاری‌-سخت‌افزاری CheckPoint</t>
  </si>
  <si>
    <t>https://zakup.sk.kz/#/ext(popup:item/1133457/advert)?tabs=advert&amp;pfrom=100000000&amp;adst=PUBLISHED&amp;lst=PUBLISHED&amp;page=2</t>
  </si>
  <si>
    <t>1404/05/14</t>
  </si>
  <si>
    <t>Elvira.Khamrayeva@kcell.kz</t>
  </si>
  <si>
    <t> 1127843</t>
  </si>
  <si>
    <t>https://zakup.sk.kz/#/ext(popup:item/1127843/advert)?tabs=advert&amp;pfrom=100000000&amp;adst=PUBLISHED&amp;lst=PUBLISHED&amp;page=3</t>
  </si>
  <si>
    <t>daniyar.apiev@bogatyr.kz</t>
  </si>
  <si>
    <t>فنی-مهندسی مکانیک</t>
  </si>
  <si>
    <t>ساخت زیرساخت شهرسازی</t>
  </si>
  <si>
    <t xml:space="preserve">خرید 50 دستگاه کامیون با ظرفیت 38-24 تن </t>
  </si>
  <si>
    <t>15119020-2</t>
  </si>
  <si>
    <t>دپارتمان ساخت و ساز، معماری و شهرسازی استان کاراگاندا</t>
  </si>
  <si>
    <t>https://goszakup.gov.kz/ru/announce/index/15148683</t>
  </si>
  <si>
    <t>دپارتمان دارایی و دارایی‌های دولتی استان کاراگاندا</t>
  </si>
  <si>
    <t>15128511-2</t>
  </si>
  <si>
    <t>دپارتمان حمل و نقل مسافر و بزرگراه های شهر سمی، استان ابی</t>
  </si>
  <si>
    <t>تعمیرات متوسط جاده‌ها در شهر سمی</t>
  </si>
  <si>
    <t>https://goszakup.gov.kz/ru/announce/index/15148599</t>
  </si>
  <si>
    <t>دپارتمان اقتصاد و دارایی شهر</t>
  </si>
  <si>
    <t>بازسازی لوله جمع آوری فاضلاب از تصفیه خانه فاضلاب واقع در ناحیه  یسیل آستانه تا دریاچه کارابیداییک</t>
  </si>
  <si>
    <t>15148368-1</t>
  </si>
  <si>
    <t>دپارتمان خدمات شهری آستانه</t>
  </si>
  <si>
    <t>https://goszakup.gov.kz/ru/announce/index/15148368</t>
  </si>
  <si>
    <t>تعمیرات روتین شبکه‌های گرمایشی درون‌شهری در شیمکنت برای سال 2025</t>
  </si>
  <si>
    <t>15147630-1</t>
  </si>
  <si>
    <t>https://goszakup.gov.kz/ru/announce/index/15147630</t>
  </si>
  <si>
    <t>دپارتمان مسکن و خدمات عمومی، حمل و نقل مسافر و بزرگراه‌های  شهر تمیرتائو</t>
  </si>
  <si>
    <t>کار بر روی توسعه چاه‌های شماره ۱۹ و شماره ۲۰ در میدان نفتی آنابای</t>
  </si>
  <si>
    <t>https://zakup.sk.kz/#/ext(popup:item/1127003/advert)?tabs=advert&amp;pfrom=100000000&amp;adst=PUBLISHED&amp;lst=PUBLISHED&amp;page=3</t>
  </si>
  <si>
    <t>شرکت" قزاق‌گاز"</t>
  </si>
  <si>
    <t>https://zakup.sk.kz/#/ext(popup:item/1135916/advert)?tabs=advert&amp;pfrom=100000000&amp;adst=PUBLISHED&amp;lst=PUBLISHED&amp;page=3</t>
  </si>
  <si>
    <t>Sarsekov.A@telecom.kz</t>
  </si>
  <si>
    <t>شرکت سهامی "Kazakhtelecom"</t>
  </si>
  <si>
    <t>خدمات صدور مجوز استفاده از نرم‌افزار Linkyfi (شماره ۴۶۳۰-۴۰-۲۰۲۵ DIT)</t>
  </si>
  <si>
    <t>a.aitkenova@kaztransoil.kz</t>
  </si>
  <si>
    <t>https://zakup.sk.kz/#/ext(popup:item/1133542/advert)?tabs=advert&amp;pfrom=100000000&amp;adst=PUBLISHED&amp;lst=PUBLISHED&amp;page=4</t>
  </si>
  <si>
    <t>نوسازی سیستم تأمین برق گره‌های مخابراتی PNU و SHNU</t>
  </si>
  <si>
    <t>https://zakup.sk.kz/#/ext(popup:item/1132767/advert)?tabs=advert&amp;pfrom=1000000000&amp;adst=PUBLISHED&amp;lst=PUBLISHED&amp;page=1</t>
  </si>
  <si>
    <t>خرید مونومتیل آنیلین بر اساس استراتژی شماره ۷۸۴</t>
  </si>
  <si>
    <t>تجهیز ۹ مخزن به پانتون ها در شرکت "ANPZ" در چارچوب پروژه "افزایش بهره‌وری"</t>
  </si>
  <si>
    <t>https://zakup.sk.kz/#/ext(popup:item/1132344/advert)?tabs=advert&amp;pfrom=1000000000&amp;adst=PUBLISHED&amp;lst=PUBLISHED&amp;page=1</t>
  </si>
  <si>
    <t>شرکت "پالایشگاه نفت آتیرائو"</t>
  </si>
  <si>
    <t>15157045-1</t>
  </si>
  <si>
    <t>https://goszakup.gov.kz/ru/announce/index/15157045</t>
  </si>
  <si>
    <t>15136424-2</t>
  </si>
  <si>
    <t>ba.turarov@minfin.gov.kz</t>
  </si>
  <si>
    <t>https://goszakup.gov.kz/ru/announce/index/15156930</t>
  </si>
  <si>
    <t xml:space="preserve">دپارتمان تدارکات عمومی و املاک شهری </t>
  </si>
  <si>
    <t>کمیته خزانه داری وزارت دارایی جمهوری قزاقستان</t>
  </si>
  <si>
    <t>دپارتمان ساخت و ساز، معماری و شهرسازی ناحیه ماخامبتسکی</t>
  </si>
  <si>
    <t>شرکت دولتی "کازودخوز"</t>
  </si>
  <si>
    <t>15153635-1</t>
  </si>
  <si>
    <t>دپارتمان تدارکات عمومی استان کیزیلوردا</t>
  </si>
  <si>
    <t>https://goszakup.gov.kz/ru/announce/index/15153635</t>
  </si>
  <si>
    <t>15151189-1</t>
  </si>
  <si>
    <t>کالج عالی موسیقی کیزیلوردا به نام قازانگاپ</t>
  </si>
  <si>
    <t>https://goszakup.gov.kz/ru/announce/index/15151189</t>
  </si>
  <si>
    <t>1404/05/27</t>
  </si>
  <si>
    <t>15120797-2</t>
  </si>
  <si>
    <t>https://goszakup.gov.kz/ru/announce/index/15148485</t>
  </si>
  <si>
    <t>دپارتمان بوم‌شناسی و محیط زیست شهر آلماتی</t>
  </si>
  <si>
    <t>15112070-2</t>
  </si>
  <si>
    <t>meruert.eliyasova@bogatyr.kz</t>
  </si>
  <si>
    <t>سفارت جمهوری اسلامی ایران - آستانه</t>
  </si>
  <si>
    <t>خرید 253 تن ناودانی فولادی نورد گرم شماره ۲۰</t>
  </si>
  <si>
    <t>ساخت خوابگاه دانشجویی برای کالج عالی موسیقی قازانگاپ در استان قیزیلوردا</t>
  </si>
  <si>
    <t>تعمیرات جاری بزرگراه‌های سراسری در استان‌های اولیتائو و کاراگاندا</t>
  </si>
  <si>
    <t>بازسازی آزمایشگاه بوم‌شناسی در خیابان کازیباف شماره ۱۸، ناحیه ژتیسو، شهر آلماتی</t>
  </si>
  <si>
    <t>بازسازی خط لوله آبرسانی گروهی پرسنوفسکی در استان قزاقستان شمالی (فاز اول)</t>
  </si>
  <si>
    <t>ساخت زیرساخت‌ (گاز، آب، برق، جاده) در محله‌های جدید روستای سارایچیک، استان آتیرائو</t>
  </si>
  <si>
    <t>ساخت مرکز آفرینش‌های هنری در شهر کاراگاندا</t>
  </si>
  <si>
    <t>تعمیرات جاری (اضطراری) و نگهداری موتورهای «کامینز»</t>
  </si>
  <si>
    <t>https://zakup.sk.kz/#/ext(popup:item/1132336/advert)?tabs=advert&amp;pfrom=100000000&amp;adst=PUBLISHED&amp;lst=PUBLISHED&amp;page=3</t>
  </si>
  <si>
    <t>1,890,030</t>
  </si>
  <si>
    <t>1,911,436</t>
  </si>
  <si>
    <t>1404/05/21</t>
  </si>
  <si>
    <t>خرید روغن موتور، روغن هیدرولیک و روغن ترانسفورماتور</t>
  </si>
  <si>
    <t>Kasimov_B@railways.kz</t>
  </si>
  <si>
    <t>https://zakup.sk.kz/#/ext(popup:item/1134896/advert)?tabs=advert&amp;pfrom=100000000&amp;adst=PUBLISHED&amp;lst=PUBLISHED&amp;page=1</t>
  </si>
  <si>
    <t>طراحی و مطالعات مهندسی برای ساخت سلف سرویس جدید، ساختمان اداری و دفتر در سایت ستلیت-۱ معدن اینکای</t>
  </si>
  <si>
    <t>https://zakup.sk.kz/#/ext(popup:item/1134820/advert)?tabs=advert&amp;pfrom=100000000&amp;adst=PUBLISHED&amp;lst=PUBLISHED&amp;page=1</t>
  </si>
  <si>
    <t>nkattabekov@inkai.kz</t>
  </si>
  <si>
    <t>خرید واحد سیستم برای شرکت "KazTransOil"</t>
  </si>
  <si>
    <t>شرکت "KazTransOil"</t>
  </si>
  <si>
    <t>https://zakup.sk.kz/#/ext(popup:item/1133645/advert)?tabs=advert&amp;pfrom=100000000&amp;adst=PUBLISHED&amp;lst=PUBLISHED&amp;page=1</t>
  </si>
  <si>
    <t>i.gassanov@kmkl.kmg.kz</t>
  </si>
  <si>
    <t>طراحی و احداث: "نوسازی واحد جمع‌آوری در میدان جنوب‌شرقی نووباگاتینسکویه"</t>
  </si>
  <si>
    <t>https://zakup.sk.kz/#/ext(popup:item/1135335/advert)?tabs=advert&amp;pfrom=100000000&amp;adst=PUBLISHED&amp;lst=PUBLISHED&amp;page=1</t>
  </si>
  <si>
    <t>شرکت"سرمایه گذاری مشترک" "بودنوفسکویه"</t>
  </si>
  <si>
    <t>a.abdibekova@spb.kazatomprom.kz</t>
  </si>
  <si>
    <t>15159536-1</t>
  </si>
  <si>
    <t>توسعه شبکه‌های آب‌رسانی و فاضلاب در روستای ترکتی، ناحیه آلاتاو، شهر آلماتی</t>
  </si>
  <si>
    <t>https://goszakup.gov.kz/ru/announce/index/15159536</t>
  </si>
  <si>
    <t>عملیات آماده‌سازی معدنی برای استخراج مواد معدنی در روستای شالکیه</t>
  </si>
  <si>
    <t>شرکت سهامی "ShalkiyaZinc"</t>
  </si>
  <si>
    <t>https://zakup.sk.kz/#/ext(popup:item/1130657/advert)?tabs=advert&amp;pfrom=100000000&amp;adst=PUBLISHED&amp;lst=PUBLISHED&amp;page=1</t>
  </si>
  <si>
    <t>ساخت کمپ کارگری  (236-350 نفر) در معدن بودنوفسکویه ، قطعات 6 و 7، ناحیه سوزاک استان ترکستان</t>
  </si>
  <si>
    <t>https://zakup.sk.kz/#/ext(popup:item/1134572/advert)?tabs=advert&amp;pfrom=100000000&amp;adst=PUBLISHED&amp;lst=PUBLISHED&amp;page=1</t>
  </si>
  <si>
    <t>لوله‌کشی و اتصال چاه‌ها در پلیگون ژئوتکنولوژی، قطعه ۳ معدن اینکای</t>
  </si>
  <si>
    <t>شرکت "کازاتومپروم - سائوران"</t>
  </si>
  <si>
    <t>https://zakup.sk.kz/#/ext(popup:item/1124025/advert)?tabs=advert&amp;pfrom=100000000&amp;adst=PUBLISHED&amp;lst=PUBLISHED&amp;page=1</t>
  </si>
  <si>
    <t>AABISSAITOV@sauran.kazatomprom.kz</t>
  </si>
  <si>
    <t>خدمات سازماندهی نظارت تصویری در راه آهن برای اطمینان از امنیت</t>
  </si>
  <si>
    <t>شرکت سهامی "حمل و نقل مسافر"</t>
  </si>
  <si>
    <t>1404/05/12</t>
  </si>
  <si>
    <t>1404/05/24</t>
  </si>
  <si>
    <t>https://zakup.sk.kz/#/ext(popup:item/1131227/advert)?tabs=advert&amp;pfrom=1000000000&amp;adst=PUBLISHED&amp;lst=PUBLISHED&amp;page=1</t>
  </si>
  <si>
    <t>Makanov_E@railways.kz</t>
  </si>
  <si>
    <t>تعمیرات متوسط جاده ملی KAZ13 (ژزقازغان-آرقالیق-پتروپاولاوسک)، کیلومتر ۱۶۳ تا ۱۷۸، استان اولیتاو</t>
  </si>
  <si>
    <t>15167176-1</t>
  </si>
  <si>
    <t>https://goszakup.gov.kz/ru/announce/index/15167176</t>
  </si>
  <si>
    <t>تدارکات الکترونیکی کار نصب سیستم حمل و نقل هوشمند در بخش‌های عوارضی بزرگراه‌ها در چارچوب تعمیرات جاری</t>
  </si>
  <si>
    <t>15163572-1</t>
  </si>
  <si>
    <t>https://goszakup.gov.kz/ru/announce/index/15163572</t>
  </si>
  <si>
    <t>lina.kudiyarova@qaj.kz</t>
  </si>
  <si>
    <t>نصب روسازی آسفالتی برای نگهداری مناطق محلی و خیابان‌ها در شهر کیزیل‌اوردا</t>
  </si>
  <si>
    <t>15157342-1</t>
  </si>
  <si>
    <t>https://goszakup.gov.kz/ru/announce/index/15157342</t>
  </si>
  <si>
    <t>15160187-1</t>
  </si>
  <si>
    <t>شرکت دولتی "کازایروناویگاتسیا"</t>
  </si>
  <si>
    <t>1404/05/23</t>
  </si>
  <si>
    <t>https://goszakup.gov.kz/ru/announce/index/15160187</t>
  </si>
  <si>
    <t>15157023-1</t>
  </si>
  <si>
    <t>دپارتمان دارایی ها و تدارکات عمومی شهر</t>
  </si>
  <si>
    <t>فرودگاه بین‌المللی نورسلطان نظربایف</t>
  </si>
  <si>
    <t>https://goszakup.gov.kz/ru/announce/index/15157023</t>
  </si>
  <si>
    <t>تعمیر و تعویض قطعات تجهیزات روشنایی فرودگاه</t>
  </si>
  <si>
    <t>تهیه مدل‌های دیجیتال عوارض زمینی و موانع برای فرودگاه‌های جمهوری قزاقستان</t>
  </si>
  <si>
    <t>15163592-1</t>
  </si>
  <si>
    <t>دپارتمان کشاورزی و روابط ارضی ناحیه ژیلوی</t>
  </si>
  <si>
    <t>1404/05/22</t>
  </si>
  <si>
    <t>https://goszakup.gov.kz/ru/announce/index/15163592</t>
  </si>
  <si>
    <t>دپارتمان تدارکات عمومی و املاک شهری منطقه آتیرائو</t>
  </si>
  <si>
    <t>15144034-1</t>
  </si>
  <si>
    <t>https://goszakup.gov.kz/ru/announce/index/15144034</t>
  </si>
  <si>
    <t>خرید جرثقیل دروازه‌ای کانتینری برقی با ظرفیت ۴۵ تن</t>
  </si>
  <si>
    <t>شرکت  "کدنترانسسرویس"</t>
  </si>
  <si>
    <t>https://zakup.sk.kz/#/ext(popup:item/1135753/advert)?tabs=advert&amp;pfrom=1000000000&amp;adst=PUBLISHED&amp;lst=PUBLISHED&amp;sort=sumTruNoNds,desc&amp;page=1</t>
  </si>
  <si>
    <t> 1136195</t>
  </si>
  <si>
    <t>https://zakup.sk.kz/#/ext(popup:item/1136195/advert)?tabs=advert&amp;pfrom=1000000000&amp;adst=PUBLISHED&amp;lst=PUBLISHED&amp;sort=sumTruNoNds,desc&amp;page=2</t>
  </si>
  <si>
    <t>g.baizhanova@omg.kmg.kz</t>
  </si>
  <si>
    <t xml:space="preserve">تعمیر و نگهداری سیستم‌های گرمایش برقی در تأسیسات پالایشگاه نفت آتیرائو </t>
  </si>
  <si>
    <t>https://zakup.sk.kz/#/ext(popup:item/1132572/advert)?tabs=advert&amp;pfrom=100000000&amp;adst=PUBLISHED&amp;lst=PUBLISHED&amp;sort=sumTruNoNds,desc&amp;page=2</t>
  </si>
  <si>
    <t>https://zakup.sk.kz/#/ext(popup:item/1137078/advert)?tabs=advert&amp;pfrom=100000000&amp;adst=PUBLISHED&amp;lst=PUBLISHED&amp;sort=sumTruNoNds,desc&amp;page=2</t>
  </si>
  <si>
    <t>آزمایش خاک و پوشش گیاهی برای توسعه پایدار ناحیه ژیلیوی</t>
  </si>
  <si>
    <t>تعمیر متوسط جاده سراسری KAZ06  در کیلومتر 222-165</t>
  </si>
  <si>
    <t>خرید دستگاه حفاری تخصصی نفت (تا ۲۰۰۰ متر)</t>
  </si>
  <si>
    <t>پشتیبانی فنی سامانه‌های مخابراتی و چندرسانه‌ای شرکت خدمات تلفن همراه</t>
  </si>
  <si>
    <t>15177983-1</t>
  </si>
  <si>
    <t>https://goszakup.gov.kz/ru/announce/index/15177983</t>
  </si>
  <si>
    <t>15177786-1</t>
  </si>
  <si>
    <t>https://goszakup.gov.kz/ru/announce/index/15177786</t>
  </si>
  <si>
    <t>15176894-1</t>
  </si>
  <si>
    <t>دپارتمان تدارکات عمومی شهر آلماتی</t>
  </si>
  <si>
    <t>https://goszakup.gov.kz/ru/announce/index/15176894</t>
  </si>
  <si>
    <t>دپارتمان انرژی و ت آبرسانی استان</t>
  </si>
  <si>
    <t>15176667-1</t>
  </si>
  <si>
    <t>https://goszakup.gov.kz/ru/announce/index/15176667</t>
  </si>
  <si>
    <t>دپارتمان دارایی‌های دولتی استان مانگیستائو</t>
  </si>
  <si>
    <t>ساخت مخازن آب عمودی (30،000 متر مکعب)، در قلمرو "ساختار شرقی" شرکت دولتی "Ozeninvest"، شهر ژانائوزن</t>
  </si>
  <si>
    <t>15156624-1</t>
  </si>
  <si>
    <t>2544361@mail.ru</t>
  </si>
  <si>
    <t>https://goszakup.gov.kz/ru/announce/index/15156624</t>
  </si>
  <si>
    <t>https://zakup.sk.kz/#/ext(popup:item/1136495/advert)?tabs=advert&amp;pfrom=100000000&amp;adst=PUBLISHED&amp;lst=PUBLISHED&amp;sort=sumTruNoNds,desc&amp;page=1</t>
  </si>
  <si>
    <t>y.yerkinbek@spb.kazatomprom.kz</t>
  </si>
  <si>
    <t>https://zakup.sk.kz/#/ext(popup:item/1135816/advert)?tabs=advert&amp;pfrom=100000000&amp;adst=PUBLISHED&amp;lst=PUBLISHED&amp;sort=sumTruNoNds,desc&amp;page=2</t>
  </si>
  <si>
    <t>Nshamgali@dportalyk.kazatomprom.kz</t>
  </si>
  <si>
    <t>شرکت معدنی اورتالیک</t>
  </si>
  <si>
    <t>ساخت و بازسازی شبکه‌های آب‌رسانی و فاضلاب روستاهای توابع شهر آلماتی</t>
  </si>
  <si>
    <t>ساخت شبکه‌های آبرسانی و فاضلاب مجموعه‌های باغداری واقع در محله تاستیبولاک آلماتی</t>
  </si>
  <si>
    <t>ساخت خط لوله گاز و شبکه‌های توزیع روستای برکه، ناحیه بالخاش استان آلماتی</t>
  </si>
  <si>
    <t>بازسازی خط لوله آب‌رسانی گروهی پرسنوفسک (مرحله اول)، استان قزاقستان شمالی</t>
  </si>
  <si>
    <t>تعمیرات جاری روسازی‌های فرودگاهی (باند پرواز، تاکسی‌وی، اپروچ)</t>
  </si>
  <si>
    <t>خرید 438 پمپ شناور ویژه سیالات شیمیایی تهاجمی با توان 500 مترمکعب بر ساعت</t>
  </si>
  <si>
    <t>خرید 263 مپ‌های شناور با توان 500 متر مکعب بر ساعت</t>
  </si>
  <si>
    <t>خرید لوله‌های پمپی-کمپرسوری</t>
  </si>
  <si>
    <t>https://zakup.sk.kz/#/ext(popup:item/1134519/advert)?tabs=advert&amp;pfrom=100000000&amp;adst=PUBLISHED&amp;lst=PUBLISHED&amp;sort=sumTruNoNds,desc&amp;page=1</t>
  </si>
  <si>
    <t>شرکت سهامی "Kaztemirtrans"</t>
  </si>
  <si>
    <t>https://zakup.sk.kz/#/ext(popup:item/1136458/advert)?tabs=advert&amp;pfrom=100000000&amp;adst=PUBLISHED&amp;lst=PUBLISHED&amp;sort=sumTruNoNds,desc&amp;page=2</t>
  </si>
  <si>
    <t>myrzakhmetova_d@kaztt.kz</t>
  </si>
  <si>
    <t>تعمیرات و بازسازی تأسیسات آب در آتیرائو</t>
  </si>
  <si>
    <t>https://zakup.sk.kz/#/ext(popup:item/1133175/advert)?tabs=advert&amp;pfrom=100000000&amp;adst=PUBLISHED&amp;lst=PUBLISHED&amp;sort=sumTruNoNds,desc&amp;page=3</t>
  </si>
  <si>
    <t>https://zakup.sk.kz/#/ext(popup:item/1130471/advert)?tabs=advert&amp;pfrom=100000000&amp;adst=PUBLISHED&amp;lst=PUBLISHED&amp;sort=sumTruNoNds,desc&amp;page=3</t>
  </si>
  <si>
    <t>بازسازی بلوک‌های سازه‌های اصلی مراحل دوم و سوم مجتمع تصفیه آب شرکت "کاراگندی سو"</t>
  </si>
  <si>
    <t>15184145-1</t>
  </si>
  <si>
    <t>شرکت "کاراگندی سو"</t>
  </si>
  <si>
    <t>دپارتمان دارایی و دارایی‌های دولتی شهر</t>
  </si>
  <si>
    <t>https://goszakup.gov.kz/ru/announce/index/15184145</t>
  </si>
  <si>
    <t>ساخت مجتمع مسکونی چندواحدی با فضاهای تجاری و پارکینگ در شهر آستانه</t>
  </si>
  <si>
    <t>شرکت سهامی خاص "Elorda damu"</t>
  </si>
  <si>
    <t>https://goszakup.gov.kz/ru/announce/index/15187297</t>
  </si>
  <si>
    <t>15187297-1</t>
  </si>
  <si>
    <t>تعمیرات واگن باری</t>
  </si>
  <si>
    <t>تعمیرات اساسی ۶ خط‌لوله نفت شامل تعویض لوله در آقیرتوبه، استان ژامبیل</t>
  </si>
  <si>
    <t>15189920-1</t>
  </si>
  <si>
    <t>https://goszakup.gov.kz/ru/announce/index/15189920</t>
  </si>
  <si>
    <t>دپارتمان توسعه فضاهای عمومی شهر</t>
  </si>
  <si>
    <t> 1134519</t>
  </si>
  <si>
    <t>1404/05/28</t>
  </si>
  <si>
    <t>https://zakup.sk.kz/#/ext(popup:item/1136043/advert)?tabs=advert&amp;pfrom=1000000000&amp;adst=PUBLISHED&amp;lst=PUBLISHED&amp;sort=sumTruNoNds,desc&amp;page=1</t>
  </si>
  <si>
    <t>https://zakup.sk.kz/#/ext(popup:item/1131636/advert)?tabs=advert&amp;pfrom=1000000000&amp;adst=PUBLISHED&amp;lst=PUBLISHED&amp;sort=sumTruNoNds,desc&amp;page=1</t>
  </si>
  <si>
    <t>https://zakup.sk.kz/#/ext(popup:item/1132928/advert)?tabs=advert&amp;pfrom=1000000000&amp;adst=PUBLISHED&amp;lst=PUBLISHED&amp;sort=sumTruNoNds,desc&amp;page=1</t>
  </si>
  <si>
    <t>Kakenov_A@Railways.kz</t>
  </si>
  <si>
    <t>بازسازی محوطه مرکز فرهنگی و تجاری "آتاکنت"</t>
  </si>
  <si>
    <t>خرید سوزن ریلی نوع R-65، مدل ۱/۶ تعداد ۵۰۰</t>
  </si>
  <si>
    <t xml:space="preserve"> ساخت اتاق‌های دریافت و ارسال توپک  در کیلومتر ۱۴۵ خط لوله نفت «اوزن–آتیراو–سامارا» پایانه نفتی "سای-اوتس"</t>
  </si>
  <si>
    <t>ساخت شبکه‌های فنی-مهندسی آب، برق و گاز در استان ژامبیل</t>
  </si>
  <si>
    <t>15196510-1</t>
  </si>
  <si>
    <t>اداره اقتصاد و دارایی ناحیه ماگژان ژومابایف، استان قزاقستان شمالی</t>
  </si>
  <si>
    <t>https://goszakup.gov.kz/ru/announce/index/15196510</t>
  </si>
  <si>
    <t>n_s_k_17@mail.ru</t>
  </si>
  <si>
    <t>https://goszakup.gov.kz/ru/announce/index/15191030</t>
  </si>
  <si>
    <t>15191030-1</t>
  </si>
  <si>
    <t>ساخت مجتمع ورزشی و تفریحی در روستای چوندژا، شهرستان اویغور، استان آلماتی</t>
  </si>
  <si>
    <t>اداره ساخت و ساز استان</t>
  </si>
  <si>
    <t>https://zakup.sk.kz/#/ext(popup:item/1135938/advert)?tabs=advert&amp;pfrom=1000000000&amp;adst=PUBLISHED&amp;lst=PUBLISHED&amp;sort=sumTruNoNds,desc&amp;page=1</t>
  </si>
  <si>
    <t>https://zakup.sk.kz/#/ext(popup:item/1136495/advert)?tabs=advert&amp;pfrom=1000000000&amp;adst=PUBLISHED&amp;lst=PUBLISHED&amp;sort=sumTruNoNds,desc&amp;page=2</t>
  </si>
  <si>
    <t>تعمیر متوسط جاده استانی KTGY – 169 «تامانسکویه – پولمتوکا» در کیلومتر 15-0</t>
  </si>
  <si>
    <t>خرید چندین سیستم نوراپتیکی LED برای ایستگاه‌های راه‌آهن شهرهای قزاقستان</t>
  </si>
  <si>
    <t>خرید ۴۳۸ پمپ شناور چاه تا ظرفیت ۵۰۰ مترمکعب در ساعت</t>
  </si>
  <si>
    <t>15205478-1</t>
  </si>
  <si>
    <t>15184145-2</t>
  </si>
  <si>
    <t>https://goszakup.gov.kz/ru/announce/index/15211175</t>
  </si>
  <si>
    <t>اداره ساخت و ساز استان آلماتی</t>
  </si>
  <si>
    <t>https://goszakup.gov.kz/ru/announce/index/15205478</t>
  </si>
  <si>
    <t>https://goszakup.gov.kz/ru/announce/index/15205470</t>
  </si>
  <si>
    <t>15205470-1</t>
  </si>
  <si>
    <t>15198534-1</t>
  </si>
  <si>
    <t>https://goszakup.gov.kz/ru/announce/index/15198534</t>
  </si>
  <si>
    <t>شرکت  "کارخانه پتروشیمی پاولودار"</t>
  </si>
  <si>
    <t>https://zakup.sk.kz/#/ext(popup:item/1137250/advert)?tabs=advert&amp;pfrom=1000000000&amp;adst=PUBLISHED&amp;lst=PUBLISHED&amp;sort=sumTruNoNds,desc&amp;page=1</t>
  </si>
  <si>
    <t>1404/06/03</t>
  </si>
  <si>
    <t>شرکت "Semizbay-U"</t>
  </si>
  <si>
    <t>https://zakup.sk.kz/#/ext(popup:item/1138193/advert)?tabs=advert&amp;pfrom=1000000000&amp;adst=PUBLISHED&amp;lst=PUBLISHED&amp;page=1</t>
  </si>
  <si>
    <t>خرید ۴۴٬۷۹۴ عدد میله برای پمپ میله‌ای اعماق</t>
  </si>
  <si>
    <t>https://zakup.sk.kz/#/ext(popup:item/1134566/advert)?tabs=advert&amp;pfrom=1000000000&amp;adst=PUBLISHED&amp;lst=PUBLISHED&amp;sort=sumTruNoNds,desc&amp;page=1</t>
  </si>
  <si>
    <t>شرکت "KTZ-FREIGHT TRANSPORTATION"</t>
  </si>
  <si>
    <t>https://zakup.sk.kz/#/ext(popup:item/1136597/advert)?tabs=advert&amp;pfrom=1000000000&amp;adst=PUBLISHED&amp;lst=PUBLISHED&amp;sort=sumTruNoNds,desc&amp;page=1</t>
  </si>
  <si>
    <t>Chazhabayev_a@railways.kz</t>
  </si>
  <si>
    <t>خرید ۳۰٬۴۰۰ عدد چرخ سنگ‌زنی الکتروکوروند با پیوند باکلیتی</t>
  </si>
  <si>
    <t>https://zakup.sk.kz/#/ext(popup:item/1134666/advert)?tabs=advert&amp;pfrom=1000000000&amp;adst=PUBLISHED&amp;lst=PUBLISHED&amp;sort=sumTruNoNds,desc&amp;page=2</t>
  </si>
  <si>
    <t>بازسازی بلوک‌های سازه‌های اصلی مراحل دوم و سوم مجتمع تصفیه آب شرکت "کاراگندی سو" در استان کاراگاندا</t>
  </si>
  <si>
    <t>تعمیرات اساسی دبیرستان ریسکولوف در روستای اوزینقاش استان آلماتی</t>
  </si>
  <si>
    <t>تعمیرات اساسی دبیرستان آئوزوف در روستای شملگان استان آلماتی</t>
  </si>
  <si>
    <t>طرح جامع نوسازی خیابان موسرپوف از موزه کاستیف به تئاتر  آئوزوف در الماتی</t>
  </si>
  <si>
    <t>نوسازی فنی کوره‌های واحدهای LK-6U و KT-1 کارخانه پتروشیمی</t>
  </si>
  <si>
    <t xml:space="preserve">تعمیر/نوسازی تجهیزات پمپاژ معدن ایرکول، معدن سمیزبای </t>
  </si>
  <si>
    <t>خرید مقادیر معتنابهی روغن موتور دیزل معدنی چهارفصل</t>
  </si>
  <si>
    <t>15219890-1</t>
  </si>
  <si>
    <t>https://goszakup.gov.kz/ru/announce/index/15219890</t>
  </si>
  <si>
    <t>15217134-1</t>
  </si>
  <si>
    <t>https://goszakup.gov.kz/ru/announce/index/15217134</t>
  </si>
  <si>
    <t>1404/05/31</t>
  </si>
  <si>
    <t>اداره تراموا پاولودار به نام  د.د. مخمودوف</t>
  </si>
  <si>
    <t>خرید ۱۰ دستگاه بدنه واگن تراموا (کامل‌سازی درجه یک)</t>
  </si>
  <si>
    <t>15190251-1</t>
  </si>
  <si>
    <t>https://goszakup.gov.kz/ru/announce/index/15190251</t>
  </si>
  <si>
    <t>ساخت شبکه‌های آبرسانی و فاضلاب، ایستگاه پمپاژ فاضلاب روستای ترکتی، ناحیه آلتائو، آلماتی</t>
  </si>
  <si>
    <t>https://goszakup.gov.kz/ru/announce/index/15182730</t>
  </si>
  <si>
    <t>15182730-1</t>
  </si>
  <si>
    <t>15181672-1</t>
  </si>
  <si>
    <t>تعمیرات اساسی روگذر با خروجی‌های راست و چپ، کیلومتر ۷۵۶ بزرگراه خورگوس-آلماتی-تاراز-چیمکنت-تاشکند، استان ترکستان</t>
  </si>
  <si>
    <t>1404/06/02</t>
  </si>
  <si>
    <t>https://goszakup.gov.kz/ru/announce/index/15181672</t>
  </si>
  <si>
    <t>https://zakup.sk.kz/#/ext(popup:item/1136165/advert)?tabs=advert&amp;pfrom=100000000&amp;adst=PUBLISHED&amp;lst=PUBLISHED&amp;sort=sumTruNoNds,desc&amp;page=2</t>
  </si>
  <si>
    <t>az.utepkalieva@anpz.kmg.kz</t>
  </si>
  <si>
    <t> 1137736</t>
  </si>
  <si>
    <t>https://zakup.sk.kz/#/ext(popup:item/1137736/advert)?tabs=advert&amp;pfrom=100000000&amp;adst=PUBLISHED&amp;lst=PUBLISHED&amp;sort=sumTruNoNds,desc&amp;page=2</t>
  </si>
  <si>
    <t>ساخت کارخانه تغلیظ و تاسیسات باطله معدنی برای شرکت شالکیا‌زینک</t>
  </si>
  <si>
    <t>خدمات بازسازی کاتالیزورهای صنعت نفت در استان آتیرائو</t>
  </si>
  <si>
    <t>تعمیر متوسط جاده سراسری KAZ04 "آستانه-شیدرتی-پاولودار-اوسپنکا-روسیه (22.576 کیلومتر)</t>
  </si>
  <si>
    <t>تعمیر متوسط جاده سراسری KAZ16 "کوکشتاو - کیشکنکول - بیدایک - مرز فدراسیون روسیه، کیلومتر 50-85 استان قزاقستان شمالی</t>
  </si>
  <si>
    <t xml:space="preserve">شرکت ملی راه </t>
  </si>
  <si>
    <t>خرید ۵۷۱۲۸ عدد لوله پلیمری انعطاف‌پذیر تقویت‌شده در شهر ژاناوزن</t>
  </si>
  <si>
    <t>1404/06/04</t>
  </si>
  <si>
    <t>https://zakup.sk.kz/#/ext(popup:item/1136914/advert)?tabs=advert&amp;pfrom=1000000000&amp;adst=PUBLISHED&amp;lst=PUBLISHED&amp;sort=sumTruNoNds,desc&amp;page=1</t>
  </si>
  <si>
    <t>n.isabergenov@omg.kmg.kz</t>
  </si>
  <si>
    <t>خدمات ایمنی آتش نشانی در ناحیه توپکاراگان، استان مانگیستائو</t>
  </si>
  <si>
    <t>https://zakup.sk.kz/#/ext(popup:item/1137947/advert)?tabs=advert&amp;pfrom=1000000000&amp;adst=PUBLISHED&amp;lst=PUBLISHED&amp;sort=sumTruNoNds,desc&amp;page=1</t>
  </si>
  <si>
    <t>R_JUMANIYAZOV@KBM.KZ</t>
  </si>
  <si>
    <t>کاهش انتشار آلاینده‌ها در سکوهای شماره ۱ و ۲، ایستگاه انتقال نفت «آکتائو»، استان مانگیستائو</t>
  </si>
  <si>
    <t>https://zakup.sk.kz/#/ext(popup:item/1140122/advert)?tabs=advert&amp;pfrom=1000000000&amp;adst=PUBLISHED&amp;lst=PUBLISHED&amp;sort=sumTruNoNds,desc&amp;page=2</t>
  </si>
  <si>
    <t>تعمیرات اساسی ساختمان‌ اداری-خدماتی در ایستگاه اکیباستوز-۱</t>
  </si>
  <si>
    <t>Baraisova_G@Railways.kz</t>
  </si>
  <si>
    <t>https://zakup.sk.kz/#/ext(popup:item/1139142/advert)?tabs=advert&amp;pfrom=100000000&amp;adst=PUBLISHED&amp;lst=PUBLISHED&amp;sort=sumTruNoNds,desc&amp;page=3</t>
  </si>
  <si>
    <t>بازسازی سیستم‌های جمع‌آوری فاضلاب و نوسازی چاه‌ها</t>
  </si>
  <si>
    <t>https://zakup.sk.kz/#/ext(popup:item/1137771/advert)?tabs=advert&amp;pfrom=100000000&amp;adst=PUBLISHED&amp;lst=PUBLISHED&amp;sort=sumTruNoNds,desc&amp;page=3</t>
  </si>
  <si>
    <t>erman@kus.com.kz</t>
  </si>
  <si>
    <t>تعمیرات اساسی ساختمان "بیمارستان چند رشته‌ای شهری استپنوگورسک" (بلوک‌های "B" و "V") در استپنوگورسک</t>
  </si>
  <si>
    <t>15225184-1</t>
  </si>
  <si>
    <t>بیمارستان چند رشته‌ای شهری استپنوگورسک تحت نظارت اداره بهداشت استان آکمولا</t>
  </si>
  <si>
    <t>1404/06/30</t>
  </si>
  <si>
    <t>https://goszakup.gov.kz/ru/announce/index/15225184</t>
  </si>
  <si>
    <t>دپارتمان تدارکات عمومی و املاک شهرداری استان آکمولا</t>
  </si>
  <si>
    <t>15237175-1</t>
  </si>
  <si>
    <t>اداره بازرسی مسکن و خدمات عمومی شهر پاولودار</t>
  </si>
  <si>
    <t>1404/05/29</t>
  </si>
  <si>
    <t>https://goszakup.gov.kz/ru/announce/index/15237175</t>
  </si>
  <si>
    <t>دپارتمان دارایی‌ها و تدارکات عمومی شهر پاولودار</t>
  </si>
  <si>
    <t>ogz.pvl@mail.ru</t>
  </si>
  <si>
    <t>دپارتمان تدارکات عمومی استان ژتیسو</t>
  </si>
  <si>
    <t>1404/06/06</t>
  </si>
  <si>
    <t>https://goszakup.gov.kz/ru/announce/index/15244196</t>
  </si>
  <si>
    <t>15244196-1</t>
  </si>
  <si>
    <t>1404/05/30</t>
  </si>
  <si>
    <t>https://goszakup.gov.kz/ru/announce/index/15243997</t>
  </si>
  <si>
    <t>15243997-1</t>
  </si>
  <si>
    <t>15242598-1</t>
  </si>
  <si>
    <t>اداره دیجیتالی‌سازی شهر آلماتی</t>
  </si>
  <si>
    <t>1404/06/05</t>
  </si>
  <si>
    <t>https://goszakup.gov.kz/ru/announce/index/15242598</t>
  </si>
  <si>
    <t>15241759-1</t>
  </si>
  <si>
    <t>دپارتمان حمل‌ونقل ناحیه</t>
  </si>
  <si>
    <t>https://goszakup.gov.kz/ru/announce/index/15241759</t>
  </si>
  <si>
    <t>15239009-1</t>
  </si>
  <si>
    <t>دپارتمان دارای‌ها و تدارکات عمومی شهر</t>
  </si>
  <si>
    <t>https://goszakup.gov.kz/ru/announce/index/15239009</t>
  </si>
  <si>
    <t>توسعه شبکه خیابان و جاده شهری شهر کاراگاندا</t>
  </si>
  <si>
    <t>توسعه سیستم فاضلاب آب‌های سطحی، تأسیسات تصفیه منطقه ۳-III، شهر آستانه</t>
  </si>
  <si>
    <t>15237820-1</t>
  </si>
  <si>
    <t>https://goszakup.gov.kz/ru/announce/index/15237820</t>
  </si>
  <si>
    <t xml:space="preserve">تعمیرات جاده متوسط در خیابان های کاراگاندا (گاپیوا، شاختیورسکی، تلئوگابیلووا، کونگی، فرودگاه قدیمی) </t>
  </si>
  <si>
    <t>15237566-1</t>
  </si>
  <si>
    <t>https://goszakup.gov.kz/ru/announce/index/15237566</t>
  </si>
  <si>
    <t>15237315-1</t>
  </si>
  <si>
    <t>https://goszakup.gov.kz/ru/announce/index/15237315</t>
  </si>
  <si>
    <t>شرکت «Kazakhtelecom»</t>
  </si>
  <si>
    <t>1404/06/07</t>
  </si>
  <si>
    <t>https://zakup.sk.kz/#/ext(popup:item/1139407/advert)?tabs=advert&amp;pfrom=1000000000&amp;adst=PUBLISHED&amp;lst=PUBLISHED&amp;sort=sumTruNoNds,desc&amp;page=1</t>
  </si>
  <si>
    <t>otelbayev.n@telecom.kz</t>
  </si>
  <si>
    <t>سامانه کشف زودهنگام آتش‌سوزی‌های جنگلی (DUP 2025-40-5036)</t>
  </si>
  <si>
    <t>بازسازی شبکه‌های محلی گرمایش شهری پاولودار (فاز دوم)</t>
  </si>
  <si>
    <t>تعمیر متوسط جاده استانی KV-93 سرکند-توپولفکا کیلومتر 38-18 در ناحیه سرکند استان ژتیسو</t>
  </si>
  <si>
    <t>تعمیرات جاری نمای ساختمان‌های مسکونی شهر آلماتی (قطعه 1 و 2)</t>
  </si>
  <si>
    <t>خدمت پایش ویدئویی ۳۰۵۰ دوربین (بدون سامانه ذخیره‌سازی و تحلیل)  در آلماتی</t>
  </si>
  <si>
    <t>ساخت جاده دسترسی خودرویی به آرامگاه آبات‌بایتاق، ناحیه کوبدین، استان آکتوبه</t>
  </si>
  <si>
    <t>بازسازی سد و لایروبی بستر رودخانه قره‌تال روستای تاستوبه استان ژِتیسو</t>
  </si>
  <si>
    <t>بازسازی پست ۲۲۰ کیلوولت شماره ۱۴۰А «زاپادناایا» با تعویض اتو‌ترانسفورماتورها، استان آلماتی، مرحله دوم</t>
  </si>
  <si>
    <t>شرکت  "ALATAU ZHARYK COMPANY"</t>
  </si>
  <si>
    <t>1404/06/11</t>
  </si>
  <si>
    <t>https://zakup.sk.kz/#/ext(popup:item/1137836/advert)?tabs=advert&amp;pfrom=1000000000&amp;adst=PUBLISHED&amp;lst=PUBLISHED&amp;sort=sumTruNoNds,desc&amp;page=1</t>
  </si>
  <si>
    <t>akuandykova@azhk.kz</t>
  </si>
  <si>
    <t>شرکت "ولکوفوژئولوژیا"</t>
  </si>
  <si>
    <t>https://zakup.sk.kz/#/ext(popup:item/1135673/advert)?tabs=advert&amp;pfrom=1000000000&amp;adst=PUBLISHED&amp;lst=PUBLISHED&amp;sort=sumTruNoNds,desc&amp;page=1</t>
  </si>
  <si>
    <t>1404/06/12</t>
  </si>
  <si>
    <t>خرید شاسی خودکششی خودرو، با ظرفیت بالابری ۱۰ تا ۵۰ تن، ژانائوزن</t>
  </si>
  <si>
    <t>https://zakup.sk.kz/#/ext(popup:item/1140322/advert)?tabs=advert&amp;pfrom=100000000&amp;adst=PUBLISHED&amp;lst=PUBLISHED&amp;sort=sumTruNoNds,desc&amp;page=2</t>
  </si>
  <si>
    <t>شرکت "آستانه گاز KMG"</t>
  </si>
  <si>
    <t>https://zakup.sk.kz/#/ext(popup:item/1130672/advert)?tabs=advert&amp;pfrom=100000000&amp;adst=PUBLISHED&amp;lst=PUBLISHED&amp;sort=sumTruNoNds,desc&amp;page=3</t>
  </si>
  <si>
    <t>شرکت "بوگاتیر کومیر"</t>
  </si>
  <si>
    <t>https://zakup.sk.kz/#/ext(popup:item/1131027/advert)?tabs=advert&amp;pfrom=100000000&amp;adst=PUBLISHED&amp;lst=PUBLISHED&amp;sort=sumTruNoNds,desc&amp;page=3</t>
  </si>
  <si>
    <t>بازسازی اساسی یک دستگاه ژنراتور نیروگاه برق بوگاتیر کومیر</t>
  </si>
  <si>
    <t>ساخت ایستگاه‌های کمپرسور «تمیر تائو» و «ژزکازگان» خط‌لوله اصلی گاز «ساری‌آرکا»</t>
  </si>
  <si>
    <t>تأمین ۵ دستگاه آسانسور چاه‌پیمایی در استان‌های ترکستان و قیزیل‌اوردا</t>
  </si>
  <si>
    <t>15237186-2</t>
  </si>
  <si>
    <t>دپارتمان دارایی‌ها و تدارکات عمومی شهر کاراگاندا</t>
  </si>
  <si>
    <t>https://goszakup.gov.kz/ru/announce/index/15255285</t>
  </si>
  <si>
    <t>15237209-2</t>
  </si>
  <si>
    <t>https://goszakup.gov.kz/ru/announce/index/15255284</t>
  </si>
  <si>
    <t>15237303-2</t>
  </si>
  <si>
    <t>https://goszakup.gov.kz/ru/announce/index/15255282</t>
  </si>
  <si>
    <t>15251875-1</t>
  </si>
  <si>
    <t>دپارتمان دارای‌های دولتی شهر</t>
  </si>
  <si>
    <t>https://goszakup.gov.kz/ru/announce/index/15251875</t>
  </si>
  <si>
    <t>15248497-1</t>
  </si>
  <si>
    <t>اداره آموزش و پرورش شهر آلماتی</t>
  </si>
  <si>
    <t>https://goszakup.gov.kz/ru/announce/index/15248497</t>
  </si>
  <si>
    <t>15219862-1</t>
  </si>
  <si>
    <t>1404/06/14</t>
  </si>
  <si>
    <t>https://goszakup.gov.kz/ru/announce/index/15219862</t>
  </si>
  <si>
    <t>ساخت پل هوایی عابر پیاده با سکوی استراحت در کیلومتر ۱۴۹ جاده خودرویی R-4 «نورسلطان–ایریمن‌تاو–شیدردی</t>
  </si>
  <si>
    <t>تعمیر متوسط تقاطع  خیابان‌های رسپوبلیکا-ساری‌آرکا، انترناسیونالیست‌ و عبدیروف در شهر کاراگاندی</t>
  </si>
  <si>
    <t>بازسازی متوسط خیابان راخیموف از خیابان گوگول تا خیابان دیوسمبکوا در شهر کاراگاندی</t>
  </si>
  <si>
    <t>تعمیر متوسط جاده در خیابان کرامیچسکایا،  از خیابان ژیرائو به خیابان واویلوا و خیابان بیریوزووا در شهر کاراگاندی</t>
  </si>
  <si>
    <t>خدمات حمل و نقل دانشجویان در آلماتی</t>
  </si>
  <si>
    <t>https://zakup.sk.kz/#/ext(popup:item/1137504/advert)?tabs=advert&amp;pfrom=100000000&amp;adst=PUBLISHED&amp;lst=PUBLISHED&amp;sort=sumTruNoNds,desc&amp;page=1</t>
  </si>
  <si>
    <t>خرید ۷۵۰۰ تن متیل ترت بوتیل اتر ۱۴۲۶ در پاولودار</t>
  </si>
  <si>
    <t>https://zakup.sk.kz/#/ext(popup:item/1140636/advert)?tabs=advert&amp;pfrom=100000000&amp;adst=PUBLISHED&amp;lst=PUBLISHED&amp;sort=sumTruNoNds,desc&amp;page=1</t>
  </si>
  <si>
    <t>https://zakup.sk.kz/#/ext(popup:item/1142967/advert)?tabs=advert&amp;pfrom=100000000&amp;adst=PUBLISHED&amp;lst=PUBLISHED&amp;sort=sumTruNoNds,desc&amp;page=2</t>
  </si>
  <si>
    <t>خدمات مهندسی تله‌ متری در حفاری چاه های جهت دار همراه با پشتیبانی مهندسی</t>
  </si>
  <si>
    <t> 1139998</t>
  </si>
  <si>
    <t>1404/06/13</t>
  </si>
  <si>
    <t>https://zakup.sk.kz/#/ext(popup:item/1139998/advert)?tabs=advert&amp;pfrom=100000000&amp;adst=PUBLISHED&amp;lst=PUBLISHED&amp;sort=sumTruNoNds,desc&amp;page=3</t>
  </si>
  <si>
    <t>ساخت سکوهای ذخیره‌سازی ضایعات فلزی در میدان "ماکات"، استان آتیراو</t>
  </si>
  <si>
    <t>https://zakup.sk.kz/#/ext(popup:item/1137465/advert)?tabs=advert&amp;pfrom=100000000&amp;adst=PUBLISHED&amp;lst=PUBLISHED&amp;sort=sumTruNoNds,desc&amp;page=4</t>
  </si>
  <si>
    <t>نصب و راه‌اندازی سامانه‌های خودکار SAP S/4 HANA, SAP BPC مخابرات</t>
  </si>
  <si>
    <t>تعمیرات چاه‌های نفت در میدان کارازانباس</t>
  </si>
  <si>
    <t>15267052-1</t>
  </si>
  <si>
    <t>https://goszakup.gov.kz/ru/announce/index/15267052</t>
  </si>
  <si>
    <t>15267030-1</t>
  </si>
  <si>
    <t>https://goszakup.gov.kz/ru/announce/index/15267030</t>
  </si>
  <si>
    <t>15265462-1</t>
  </si>
  <si>
    <t>بازسازی ایستگاه پمپ حرارتی در محله گولدر-۱، گولدر-۲ ,کاراگاندا، ناحیه کازیبک بی</t>
  </si>
  <si>
    <t>https://goszakup.gov.kz/ru/announce/index/15265462</t>
  </si>
  <si>
    <t>15261981-1</t>
  </si>
  <si>
    <t>https://goszakup.gov.kz/ru/announce/index/15261981</t>
  </si>
  <si>
    <t>دپارتمان تدارکات عمومی و املاک شهری استان آکمولا</t>
  </si>
  <si>
    <t>15259474-1</t>
  </si>
  <si>
    <t>https://goszakup.gov.kz/ru/announce/index/15259474</t>
  </si>
  <si>
    <t>تعمیر متوسط ​​خیابان‌های بیریوزووا، خیابان ریسکولووا، خیابان شاختیوروف شهر کاراگاندا</t>
  </si>
  <si>
    <t xml:space="preserve">توسعه شبکه خیابان‌ها و جاده‌های شهر کاراگاندا </t>
  </si>
  <si>
    <t>ساخت جاده‌های درون روستایی با پیاده‌رو در روستای آکیستائو، ناحیه ایساتی، استان آتیرائو</t>
  </si>
  <si>
    <t>ساخت زمین فوتبال با چمن مصنوعی و جایگاه تماشاگران در "ورزشگاه قدیمی" در محدوده پارک پریتوبولسکی</t>
  </si>
  <si>
    <t>دپارتمان تدارکات عمومی شهرداری استان قوستانای</t>
  </si>
  <si>
    <t>اداره ساخت و ساز شهرداری قوستانای</t>
  </si>
  <si>
    <t>1404/06/17</t>
  </si>
  <si>
    <t>https://zakup.sk.kz/#/ext(popup:item/1141870/advert)?tabs=advert&amp;pfrom=1000000000&amp;adst=PUBLISHED&amp;lst=PUBLISHED&amp;sort=sumTruNoNds,desc&amp;page=1</t>
  </si>
  <si>
    <t>denis.golev@kcell.kz</t>
  </si>
  <si>
    <t>15259007-1</t>
  </si>
  <si>
    <t>https://goszakup.gov.kz/ru/announce/index/15259007</t>
  </si>
  <si>
    <t>نگهداری فنی وب‌سایت‌ها در کل کشور برای شرکت مخابرات</t>
  </si>
  <si>
    <t>تعمیرات متوسط ​​خیابان‌های اشتورمانسکایا، کلیوچوایا، لوکزامبورگ و تاتیمبتا در کاراگاندا</t>
  </si>
  <si>
    <t>خرید تجهیزات شبکه فیبر نوری برای منطقه فرودگاهی فرودگاه آلماتی</t>
  </si>
  <si>
    <t>15290773-1</t>
  </si>
  <si>
    <t>1404/06/20</t>
  </si>
  <si>
    <t>https://goszakup.gov.kz/ru/announce/index/15290773</t>
  </si>
  <si>
    <t>تعمیرات اساسی طبقه اول ساختمان به همراه بازسازی قسمت پذیرش بیمارستان تاینشینسکایا</t>
  </si>
  <si>
    <t>15288323-1</t>
  </si>
  <si>
    <t>https://goszakup.gov.kz/ru/announce/index/15288323</t>
  </si>
  <si>
    <t>15286880-1</t>
  </si>
  <si>
    <t>https://goszakup.gov.kz/ru/announce/index/15286880</t>
  </si>
  <si>
    <t>a.aitenov@ulytau-region.gov.kz</t>
  </si>
  <si>
    <t>دپارتمان تدارکات عمومی  استان اولیتاو</t>
  </si>
  <si>
    <t>15286861-1</t>
  </si>
  <si>
    <t>https://goszakup.gov.kz/ru/announce/index/15286861</t>
  </si>
  <si>
    <t>t.take_1991@mail.ru</t>
  </si>
  <si>
    <t>دپارتمان ساخت و ساز استان</t>
  </si>
  <si>
    <t>سفارش</t>
  </si>
  <si>
    <t>دپارتمان تدارکات عمومی و املاک استانداری قزاقستان شمالی</t>
  </si>
  <si>
    <t>بیمارستان تاینشینسکایا</t>
  </si>
  <si>
    <t>دپارتمان ساخت‌وساز شهر ژزکازگان</t>
  </si>
  <si>
    <t>دپارتمان تدارکات عمومی و املاک استان</t>
  </si>
  <si>
    <t>بازسازی ساختمان بیمارستان ناحیه کازتالوفسکی استان قزاقستان غربی</t>
  </si>
  <si>
    <t>بازسازی تأسیسات تصفیه آب خانگی و آشامیدنی در ژزکازگان (مرحله 2)</t>
  </si>
  <si>
    <t>15293192-1</t>
  </si>
  <si>
    <t>https://goszakup.gov.kz/ru/announce/index/15293192</t>
  </si>
  <si>
    <t>دپارتمان ساخت و ساز شهر آستانه</t>
  </si>
  <si>
    <t>15265317-2</t>
  </si>
  <si>
    <t>https://goszakup.gov.kz/ru/announce/index/15292304</t>
  </si>
  <si>
    <t>مدیریت اموال و تدارکات عمومی شهر کاراگاندا</t>
  </si>
  <si>
    <t>دپارتمان اموال دولتی شهر</t>
  </si>
  <si>
    <t>15251875-2</t>
  </si>
  <si>
    <t>https://goszakup.gov.kz/ru/announce/index/15278980</t>
  </si>
  <si>
    <t>https://zakup.sk.kz/#/ext(popup:item/1142744/advert)?tabs=advert&amp;pfrom=1000000000&amp;adst=PUBLISHED&amp;lst=PUBLISHED&amp;sort=sumTruNoNds,desc&amp;page=1</t>
  </si>
  <si>
    <t>کار بر روی حفاری تولیدی چاه‌های عمودی</t>
  </si>
  <si>
    <t>شرکت "Kaztemirtrans"</t>
  </si>
  <si>
    <t>https://zakup.sk.kz/#/ext(popup:item/1144538/advert)?tabs=advert&amp;pfrom=100000000&amp;adst=PUBLISHED&amp;lst=PUBLISHED&amp;sort=sumTruNoNds,desc&amp;page=2</t>
  </si>
  <si>
    <t>15237584-2</t>
  </si>
  <si>
    <t>دپارتمان  اموال دولتی شهر آلماتی</t>
  </si>
  <si>
    <t>مدیریت اموال و تدارکات عمومی کاراگاندا</t>
  </si>
  <si>
    <t>https://goszakup.gov.kz/ru/announce/index/15255278</t>
  </si>
  <si>
    <t>تعمیرات متوسط ​​خیابان‌های بوکتوا، سواستوپل، برگووایا، پیاتیگورسکایا در کاراگاندا</t>
  </si>
  <si>
    <t>https://zakup.sk.kz/#/ext(popup:item/1142199/advert)?tabs=advert&amp;pfrom=100000000&amp;adst=PUBLISHED&amp;lst=PUBLISHED&amp;sort=sumTruNoNds,desc&amp;page=2</t>
  </si>
  <si>
    <t>1404/06/18</t>
  </si>
  <si>
    <t>خرید قطعات یدکی برای تجهیزات نیروگاه حرارتی</t>
  </si>
  <si>
    <t>DMardenov@gres2.kz</t>
  </si>
  <si>
    <t>https://zakup.sk.kz/#/ext(popup:item/1142887/advert)?tabs=advert&amp;pfrom=100000000&amp;adst=PUBLISHED&amp;lst=PUBLISHED&amp;sort=sumTruNoNds,desc&amp;page=2</t>
  </si>
  <si>
    <t>شرکت "Stantsiya Ekibastuzskaya Gres-2"</t>
  </si>
  <si>
    <t>https://zakup.sk.kz/#/ext(popup:item/1142789/advert)?tabs=advert&amp;pfrom=100000000&amp;adst=PUBLISHED&amp;lst=PUBLISHED&amp;sort=sumTruNoNds,desc&amp;page=3</t>
  </si>
  <si>
    <t>تعمیر، بازرسی و نظافت شفت پمپ‌های نفت</t>
  </si>
  <si>
    <t xml:space="preserve"> تعمیرات اساسی واگن های باری راه‌آهن</t>
  </si>
  <si>
    <t>خرید پمپ برای مایعات شیمیایی فعال و خورنده با توان 650 مترمکعب در ساعت</t>
  </si>
  <si>
    <t>ساخت و بازسازی بیمارستان کودکان شماره ۲ شهر آستانه</t>
  </si>
  <si>
    <t>تعمیرات جاری نمای ساختمان‌های مسکونی، بخش ۱ و 2 آلماتی</t>
  </si>
  <si>
    <t>15303436-1</t>
  </si>
  <si>
    <t>https://goszakup.gov.kz/ru/announce/index/15303436</t>
  </si>
  <si>
    <t>تعمیر متوسط ​​جاده ملی KAZ12 "آتیرا-اورالسک" کیلومتر 95-189 (94 کیلومتر) بازیافت</t>
  </si>
  <si>
    <t>15303066-1</t>
  </si>
  <si>
    <t>https://goszakup.gov.kz/ru/announce/index/15303066</t>
  </si>
  <si>
    <t>1404/06/19</t>
  </si>
  <si>
    <t>کارهای مربوط به جاده‌ها و زیرساخت‌های حمل و نقل آستانه برای سال‌های 2025 و 2026</t>
  </si>
  <si>
    <t>15251875-3</t>
  </si>
  <si>
    <t>15286880-2</t>
  </si>
  <si>
    <t>https://goszakup.gov.kz/ru/announce/index/15311686</t>
  </si>
  <si>
    <t>15310866-1</t>
  </si>
  <si>
    <t>دپارتمان تدارکات عمومی  استان آکتوبه</t>
  </si>
  <si>
    <t>https://goszakup.gov.kz/ru/announce/index/15310866</t>
  </si>
  <si>
    <t>ساخت جاده جدید درجه چهار از روستای شوبارشی تا مرز  استان آتیرائو (۰-۱۷.۵ کیلومتر)</t>
  </si>
  <si>
    <t>دپارتمان  حمل‌و‌‌نقل  ناحیه اویل</t>
  </si>
  <si>
    <t>خدمات حمل و نقل و فورواردری با ارائه واگن‌های مخزن‌دار راه‌آهن</t>
  </si>
  <si>
    <t>شرکت "Ural Oil and Gas"</t>
  </si>
  <si>
    <t>https://zakup.sk.kz/#/ext(popup:item/1142249/advert)?tabs=advert&amp;pfrom=100000000&amp;adst=PUBLISHED&amp;lst=PUBLISHED&amp;sort=sumTruNoNds,desc&amp;page=2</t>
  </si>
  <si>
    <t>AKABDYGALIYEV@UOG.KZ</t>
  </si>
  <si>
    <t>1404/06/24</t>
  </si>
  <si>
    <t>https://zakup.sk.kz/#/ext(popup:item/1143115/advert)?tabs=advert&amp;pfrom=100000000&amp;adst=PUBLISHED&amp;lst=PUBLISHED&amp;sort=sumTruNoNds,desc&amp;page=2</t>
  </si>
  <si>
    <t>https://zakup.sk.kz/#/ext(popup:item/1140384/advert)?tabs=advert&amp;pfrom=100000000&amp;adst=PUBLISHED&amp;lst=PUBLISHED&amp;sort=sumTruNoNds,desc&amp;page=2</t>
  </si>
  <si>
    <t>شرکت  "اینترگاز آسیای مرکزی"</t>
  </si>
  <si>
    <t>https://zakup.sk.kz/#/ext(popup:item/1139509/advert)?tabs=advert&amp;pfrom=100000000&amp;adst=PUBLISHED&amp;lst=PUBLISHED&amp;sort=sumTruNoNds,desc&amp;page=2</t>
  </si>
  <si>
    <t>a.zhuban@qg.kz</t>
  </si>
  <si>
    <t>15317008-1</t>
  </si>
  <si>
    <t>دپارتمان  اموال و اموال دولتی استان کاراگاندا</t>
  </si>
  <si>
    <t>https://goszakup.gov.kz/ru/announce/index/15317008</t>
  </si>
  <si>
    <t>1404/06/21</t>
  </si>
  <si>
    <t>تعمیرات جاری شبکه‌های گرمایشی شهر کاراگاندا</t>
  </si>
  <si>
    <t>دپارتمان حمل‌و‌‌نقل شهر</t>
  </si>
  <si>
    <t>خرید مجموعه اندازه‌گیری برای ثبت و تجزیه و تحلیل صنایع راه‌آهن</t>
  </si>
  <si>
    <t>بازسازی تأسیسات تصفیه آب آشامیدنی در ژزکازگان (مرحله 2) اصلاحیه ۲</t>
  </si>
  <si>
    <t>خرید ۴۴۰۴ تن نیترات آمونیوم، درجه A</t>
  </si>
  <si>
    <t>خرید مایع بودار‌کننده گاز</t>
  </si>
  <si>
    <t>15319551-1</t>
  </si>
  <si>
    <t>دپارتمان تدارکات عمومی شهر چیمکنت</t>
  </si>
  <si>
    <t>https://goszakup.gov.kz/ru/announce/index/15319551</t>
  </si>
  <si>
    <t>دپارتمان حمل و نقل مسافر و بزرگراه‌های شهر چیمکنت</t>
  </si>
  <si>
    <t>15323661-1</t>
  </si>
  <si>
    <t>https://goszakup.gov.kz/ru/announce/index/15323661</t>
  </si>
  <si>
    <t>15319274-1</t>
  </si>
  <si>
    <t>https://goszakup.gov.kz/ru/announce/index/15319274</t>
  </si>
  <si>
    <t>دپارتمان حمل‌و‌‌نقل استان</t>
  </si>
  <si>
    <t>دپارتمان دارایی ناحیه ایرتیش</t>
  </si>
  <si>
    <t>15318992-1</t>
  </si>
  <si>
    <t>https://goszakup.gov.kz/ru/announce/index/15318992</t>
  </si>
  <si>
    <t>irtfo@mail.ru</t>
  </si>
  <si>
    <t>دپارتمان بخش واقعی اقتصاد ناحیه ایرتیش</t>
  </si>
  <si>
    <t>بازسازی فرودگاه شیمکنت با ساخت باند 2 و تاکسی‌وی‌ها</t>
  </si>
  <si>
    <t>خرید رادار هواشناسی داپلر باند C با قطبش دوگانه برای فرودگاه تراز</t>
  </si>
  <si>
    <t>ساخت ساختمان اداری برای مدیریت حمل‌ونقل در شهر تالدیکورگان</t>
  </si>
  <si>
    <t>تعمیر متوسط ​​بزرگراه "گولوبوکا-قیزیلکاک"، بخش ۱ شامل ۹.۴۸ کیلومتر و بخش ۲ شامل ۹.۹۸ کیلومتر</t>
  </si>
  <si>
    <t>https://goszakup.gov.kz/ru/announce/index/15328424</t>
  </si>
  <si>
    <t>15328424-1</t>
  </si>
  <si>
    <t>دپارتمان تدارکات عمومی و املاک شهری استان غرب قزاقستان</t>
  </si>
  <si>
    <t>1404/06/27</t>
  </si>
  <si>
    <t>15293192-2</t>
  </si>
  <si>
    <t>https://goszakup.gov.kz/ru/announce/index/15324415</t>
  </si>
  <si>
    <t>دپارتمان  اموال و تدارکت عمومی آستانه</t>
  </si>
  <si>
    <t>دپارتمان ساخت و ساز شهر</t>
  </si>
  <si>
    <t>https://goszakup.gov.kz/ru/announce/index/15320014</t>
  </si>
  <si>
    <t>15320014-1</t>
  </si>
  <si>
    <t>15317682-1</t>
  </si>
  <si>
    <t>https://goszakup.gov.kz/ru/announce/index/15317682</t>
  </si>
  <si>
    <t>دپارتمان ساخت و ساز   قزاقستان غربی</t>
  </si>
  <si>
    <t>https://zakup.sk.kz/#/ext(popup:item/1144547/advert)?tabs=advert&amp;pfrom=1000000000&amp;adst=PUBLISHED&amp;lst=PUBLISHED&amp;sort=sumTruNoNds,desc&amp;page=1</t>
  </si>
  <si>
    <t>خرید ۳۰۰۰ تن مونومتیل آنیلین (N-متیل آنیلین)، بهبود یافته</t>
  </si>
  <si>
    <t>خرید تراورس بتنی با بست در استان‌های آلماتی و قیزیلوردا</t>
  </si>
  <si>
    <t>https://zakup.sk.kz/#/ext(popup:item/1144635/advert)?tabs=advert&amp;pfrom=1000000000&amp;adst=PUBLISHED&amp;lst=PUBLISHED&amp;sort=sumTruNoNds,desc&amp;page=1</t>
  </si>
  <si>
    <t>ساخت مدرسه‌ با ظرفیت ۹۰۰ دانش‌آموز در روستای بورلین، ناحیه بورلینسکی، استان قزاقستان غربی</t>
  </si>
  <si>
    <t>توسعه و بازسازی بیمارستان کودکان شماره ۲ آستانه</t>
  </si>
  <si>
    <t>تعمیر متوسط زیرساخت‌ها در بخش‌های مستعد سیل در بزرگراه سراسری KZ03-02 "مکینسک-آکسو-تورگای"</t>
  </si>
  <si>
    <t>ساخت مدرسه‌ با ظرفیت ۳۰۸ دانش‌آموز در روستای ولودارسکویه، ناحیه بایترک، استان قزاقستان غربی</t>
  </si>
  <si>
    <t>15331670-1</t>
  </si>
  <si>
    <t>3,592,613</t>
  </si>
  <si>
    <t>https://goszakup.gov.kz/ru/announce/index/15331670</t>
  </si>
  <si>
    <t>15324002-1</t>
  </si>
  <si>
    <t>3,168,560</t>
  </si>
  <si>
    <t>https://goszakup.gov.kz/ru/announce/index/15324002</t>
  </si>
  <si>
    <t>1404/06/25</t>
  </si>
  <si>
    <t>15317008-1 </t>
  </si>
  <si>
    <t>دپارتمان اموال دولتی استان کاراگاندا</t>
  </si>
  <si>
    <t>1,414,536</t>
  </si>
  <si>
    <t>l.panabekova@kmtf.kmg.kz</t>
  </si>
  <si>
    <t>https://zakup.sk.kz/#/ext(popup:item/1144357/advert)?tabs=advert&amp;pfrom=1000000000&amp;adst=PUBLISHED&amp;lst=PUBLISHED&amp;sort=sumTruNoNds,desc&amp;page=1</t>
  </si>
  <si>
    <t>1404/06/31</t>
  </si>
  <si>
    <t>شرکت ملی کشتیرانی دریایی "کازمورترانسفلوت"</t>
  </si>
  <si>
    <t>https://zakup.sk.kz/#/ext(popup:item/1144927/advert)?tabs=advert&amp;pfrom=100000000&amp;adst=PUBLISHED&amp;lst=PUBLISHED&amp;sort=sumTruNoNds,desc&amp;page=1</t>
  </si>
  <si>
    <t>امور ساخت پایه‌های چاه در میادین نفتی</t>
  </si>
  <si>
    <t>ساخت مدرسه با ظرفیت برای 420 دانش‌آموز در روستای بولشوی چاگان، ناحیه بایترک، استان قزاقستان غربی</t>
  </si>
  <si>
    <t xml:space="preserve">خرید 10 بدنه واگن کامل تراموا </t>
  </si>
  <si>
    <t>خدمات حمل و نقل و فریت دریایی</t>
  </si>
  <si>
    <t>https://zakup.sk.kz/#/ext(popup:item/1139845/advert)?tabs=advert&amp;pfrom=1000000000&amp;adst=PUBLISHED&amp;lst=PUBLISHED&amp;sort=sumTruNoNds,desc&amp;page=1</t>
  </si>
  <si>
    <t>https://zakup.sk.kz/#/ext(popup:item/1140397/advert)?tabs=advert&amp;pfrom=100000000&amp;adst=PUBLISHED&amp;lst=PUBLISHED&amp;sort=sumTruNoNds,desc&amp;page=2</t>
  </si>
  <si>
    <t>شرکت "اکتشاف و تولید QazaqGaz"</t>
  </si>
  <si>
    <t>https://zakup.sk.kz/#/ext(popup:item/1138269/advert)?tabs=advert&amp;pfrom=100000000&amp;adst=PUBLISHED&amp;lst=PUBLISHED&amp;sort=sumTruNoNds,desc&amp;page=3</t>
  </si>
  <si>
    <t>شرکت "Appak"</t>
  </si>
  <si>
    <t>https://zakup.sk.kz/#/ext(popup:item/1143948/advert)?tabs=advert&amp;pfrom=100000000&amp;adst=PUBLISHED&amp;lst=PUBLISHED&amp;sort=sumTruNoNds,desc&amp;page=3</t>
  </si>
  <si>
    <t>Dsarzhan@appak.kazatomprom.kz</t>
  </si>
  <si>
    <t>15345302-1</t>
  </si>
  <si>
    <t>https://goszakup.gov.kz/ru/announce/index/15345302</t>
  </si>
  <si>
    <t>15342918-1</t>
  </si>
  <si>
    <t>1404/06/26</t>
  </si>
  <si>
    <t>https://goszakup.gov.kz/ru/announce/index/15342918</t>
  </si>
  <si>
    <t>تعمیرات اساسی جاده چینگیرلاو-لوبنکا-لبدوکا ۲</t>
  </si>
  <si>
    <t>15341552-1</t>
  </si>
  <si>
    <t xml:space="preserve"> دپارتمان تدارکات دولتی استان ژتیسو</t>
  </si>
  <si>
    <t>https://goszakup.gov.kz/ru/announce/index/15341552</t>
  </si>
  <si>
    <t>دپارتمان ساخت‌و‌ساز استان</t>
  </si>
  <si>
    <t>ساخت و تجهیز بیمارستان مرکزی روستای ساریوزک، بخش کربولاک، استان ژتیسو</t>
  </si>
  <si>
    <t>تعمیرات متوسط کیلومتر 12.4-0 جاده KC-CL-7 منتهی به ایستگاه تاستاک بخش سلینوگراد استان آقمولا</t>
  </si>
  <si>
    <t>خرید 128 پمپ‌ شناور ویژه مایعات شیمیایی تهاجمی با توان 500 مترمکعب بر ساعت</t>
  </si>
  <si>
    <t>خرید تجهیزات نوسازی مخازن افقی، مبدل‌های حرارتی و واحد خنک‌کننده هوا برای میادین گاز</t>
  </si>
  <si>
    <t>خرید ۴۵۹۰ تن نیترات آمونیوم، برند B، درجه ۱</t>
  </si>
  <si>
    <t>بازسازی خط هوایی ۰٫۴ کیلوولت از پست ترانسفورماتور فیدر 14-171А، فیدر 66-147А، شبکه برق منطقه‌ای شماره ۳، شهر آلماتی،</t>
  </si>
  <si>
    <t>15357815-1</t>
  </si>
  <si>
    <t>دپارتمان تدارکات عمومی استان قیزیلوردا</t>
  </si>
  <si>
    <t>کالج عالی موسیقی قازانگاپ</t>
  </si>
  <si>
    <t>ساخت خوابگاه دانشجویی در استان قیزیلوردا</t>
  </si>
  <si>
    <t>https://goszakup.gov.kz/ru/announce/index/15357815</t>
  </si>
  <si>
    <t>ساخت  تقاطع ترافیکی در تقاطع خیابان‌های بایدیبک بی و مالایا اوبیزدنایا در شیمکنت</t>
  </si>
  <si>
    <t>15349917-1</t>
  </si>
  <si>
    <t>دپارتمان حمل‌و‌نقل شهر شیمکنت</t>
  </si>
  <si>
    <t>https://goszakup.gov.kz/ru/announce/index/15349917</t>
  </si>
  <si>
    <t>دپارتمان تدارکات عمومی شهر شیمکنت</t>
  </si>
  <si>
    <t>15357726-1</t>
  </si>
  <si>
    <t>دپارتمان حمل‌و‌نقل ناحیه ژاناکورگان</t>
  </si>
  <si>
    <t>https://goszakup.gov.kz/ru/announce/index/15357726</t>
  </si>
  <si>
    <t>خرید ۵۶۹ مجموعه ماژول مبدل DC به DC</t>
  </si>
  <si>
    <t>https://zakup.sk.kz/#/ext(popup:item/1142650/advert)?tabs=advert&amp;pfrom=1000000000&amp;adst=PUBLISHED&amp;lst=PUBLISHED&amp;sort=sumTruNoNds,desc&amp;page=1</t>
  </si>
  <si>
    <t>ساخت انشعاب آب و ورودی آب در منطقه کوچک میبکت، ناحیه ژاناکورگان استان قیزیلوردا</t>
  </si>
  <si>
    <t>امورآماده‌سازی و تجهیز پایه‌های چاه‌های نفت در توپکارگان</t>
  </si>
  <si>
    <t>15368185-1</t>
  </si>
  <si>
    <t>https://goszakup.gov.kz/ru/announce/index/15368185</t>
  </si>
  <si>
    <t>دپارتمان اقتصاد و دارایی ناحیه آکژار استان قزاقستان شمالی</t>
  </si>
  <si>
    <t>akzhar_fin@mail.ru</t>
  </si>
  <si>
    <t>https://goszakup.gov.kz/ru/announce/index/15368496</t>
  </si>
  <si>
    <t>1404/07/02</t>
  </si>
  <si>
    <t>دپارتمان حمل‌و‌نقل ناحیه آکژار</t>
  </si>
  <si>
    <t>15368496-1</t>
  </si>
  <si>
    <t>تعمیر متوسط ​​جاده منطقه‌ای KT-AK-3 "بوستاندیک - کناشی" کیلومتر 0-26 منطقه شمال قزاقستان</t>
  </si>
  <si>
    <t>ساخت مدرسه ابتدایی برای ۱۵۰ دانش‌آموز در روستای کارابائو، ناحیه کیزیلکوگینسکی</t>
  </si>
  <si>
    <t>دپارتمان ساخت‌و‌ساز معماری و شهرسازی استان آتیرائو</t>
  </si>
  <si>
    <t>15366972-1</t>
  </si>
  <si>
    <t>دپارتمان تدارکات عمومی و املاک شهرداری استن آتیرائو</t>
  </si>
  <si>
    <t>https://goszakup.gov.kz/ru/announce/index/15366972</t>
  </si>
  <si>
    <t>تعمیر متوسط ​​بخش کیلومتر ۹۱-۱۶۱ بزرگراه سراسری KR-۱۰ "فورت-شفچنکو-تاوشیق-شتپه" استان مانگیستائو</t>
  </si>
  <si>
    <t>https://zakup.sk.kz/#/ext(popup:item/1146764/advert)?tabs=advert&amp;pfrom=1000000000&amp;adst=PUBLISHED&amp;lst=PUBLISHED&amp;page=1</t>
  </si>
  <si>
    <t>1404/07/04</t>
  </si>
  <si>
    <t>شرکت  "Ozenmunaigas"</t>
  </si>
  <si>
    <t>https://zakup.sk.kz/#/ext(popup:item/1145881/advert)?tabs=advert&amp;pfrom=1000000000&amp;adst=PUBLISHED&amp;lst=PUBLISHED&amp;page=1</t>
  </si>
  <si>
    <t>a.sideshova@mmg.kz</t>
  </si>
  <si>
    <t>خدمات حمل و نقل مسافران با حمل و نقل جاده‌ای برای شرکت "Embamunaigas"</t>
  </si>
  <si>
    <t>شرکت "نیروگاه حرارتی اکیبستوز-1"</t>
  </si>
  <si>
    <t>https://zakup.sk.kz/#/ext(popup:item/1142919/advert)?tabs=advert&amp;pfrom=100000000&amp;adst=PUBLISHED&amp;lst=PUBLISHED&amp;sort=sumTruNoNds,desc&amp;page=2</t>
  </si>
  <si>
    <t>1404/07/07</t>
  </si>
  <si>
    <t>riza.abilova@Ekibastuz-gres1.kz</t>
  </si>
  <si>
    <t>https://zakup.sk.kz/#/ext(popup:item/1145671/advert)?tabs=advert&amp;pfrom=100000000&amp;adst=PUBLISHED&amp;lst=PUBLISHED&amp;sort=sumTruNoNds,desc&amp;page=1</t>
  </si>
  <si>
    <t>1404/07/01</t>
  </si>
  <si>
    <t>15379165-1</t>
  </si>
  <si>
    <t>دپارتمان اموال دولتی آلماتی</t>
  </si>
  <si>
    <t>دپارتمان ساخت‌و‌ساز  آلماتی</t>
  </si>
  <si>
    <t>https://goszakup.gov.kz/ru/announce/index/15379165</t>
  </si>
  <si>
    <t>15377678-1</t>
  </si>
  <si>
    <t>ساخت یک مهدکودک با ظرفیت ۳۲۰ نفر با زیرساخت‌های مهندسی و ارتباطی در شهر پریوزرسک، استان کاراگاندا</t>
  </si>
  <si>
    <t>دپارتمان ساخت‌و‌ساز  استان کاراگاندا</t>
  </si>
  <si>
    <t>مدیریت اموال و تدارکات عمومی استان</t>
  </si>
  <si>
    <t>https://goszakup.gov.kz/ru/announce/index/15377678</t>
  </si>
  <si>
    <t>15376712-1</t>
  </si>
  <si>
    <t>دپارتمان حمل‌و‌نقل ناحیه سیردریا</t>
  </si>
  <si>
    <t>دپارتمان تدارکات عمومی استان قیزیلاوردا</t>
  </si>
  <si>
    <t>https://goszakup.gov.kz/ru/announce/index/15376712</t>
  </si>
  <si>
    <t>خرید 57.13 کیلومتر لوله پلیمری انعطاف‌پذیر تقویت‌شده برای صنایع نفت و گاز</t>
  </si>
  <si>
    <t>تعمیر و تست عدم نشت تجهیزات چاه‌های میدان نفتی "ZHETYBAYMUNAYGAS"</t>
  </si>
  <si>
    <t>تهیه طرح مطالعاتی پروژه «مدرن‌سازی ورودی اول خط انتقال سوخت" نیروگاه برق یِکی‌باستوز</t>
  </si>
  <si>
    <t>ساخت ساختمان آموزشی برای ۳۰۰ دانش‌آموز برای "دبیرستان شماره ۱۳۱" در آلماتی</t>
  </si>
  <si>
    <t>نصب و راه اندازی و دمونتاژ تجهیزات مخابراتی</t>
  </si>
  <si>
    <t>شرکت "Kazakhstan-China Pipeline"</t>
  </si>
  <si>
    <t>https://zakup.sk.kz/#/ext(popup:item/1144396/advert)?tabs=advert&amp;pfrom=100000000&amp;adst=PUBLISHED&amp;lst=PUBLISHED&amp;sort=sumTruNoNds,desc&amp;page=2</t>
  </si>
  <si>
    <t>M.Begesheva@kcp.kz</t>
  </si>
  <si>
    <t>15388424-1</t>
  </si>
  <si>
    <t>دپارتمان ساخت‌و‌ساز آبای</t>
  </si>
  <si>
    <t>دپارتمان تدارکات عمومی استان آبای</t>
  </si>
  <si>
    <t>https://goszakup.gov.kz/ru/announce/index/15388424</t>
  </si>
  <si>
    <t>15371425-1</t>
  </si>
  <si>
    <t>دپارتمان حمل‌و‌نقل استان مانگیستائو</t>
  </si>
  <si>
    <t>https://goszakup.gov.kz/ru/announce/index/15371425</t>
  </si>
  <si>
    <t>a.ermukhan@mangystau.gov.kz</t>
  </si>
  <si>
    <t>15366950-1</t>
  </si>
  <si>
    <t>https://goszakup.gov.kz/ru/announce/index/15366950</t>
  </si>
  <si>
    <t>شرکت شبکه برق منطقه‌ای غرب قزاقستان</t>
  </si>
  <si>
    <t>دپارتمان اداره تدارکات عمومی و املاک شهری استان غرب قزاقستان</t>
  </si>
  <si>
    <t>15365817-1</t>
  </si>
  <si>
    <t>دپارتمان حمل‌و‌نقل ناحیه کاراکیا</t>
  </si>
  <si>
    <t>https://goszakup.gov.kz/ru/announce/index/15365817</t>
  </si>
  <si>
    <t>1404/06/28</t>
  </si>
  <si>
    <t>دپارتمان تدارکات عمومی استان مانگیستائو</t>
  </si>
  <si>
    <t>ساخت ۲۹ مجتمع مسکونی در سمی، استان آبای</t>
  </si>
  <si>
    <t>تعمیر متوسط ​​جاده استانی KR-1 "آکتائو - فورت-شوچنکو"</t>
  </si>
  <si>
    <t>بازسازی و ساخت خطوط برق ۳۵ کیلوولت در نواحی ژانیبک، تاسکالا و ژانگالا در استان قزاقستان غربی</t>
  </si>
  <si>
    <t>ساخت جادهبوژیرا در ناحیه کاراکیا استان منگیستائو</t>
  </si>
  <si>
    <t>ساخت شبکه‌های زیرساختی برای آبرسانی، گازرسانی، برق‌رسانی و جاده‌های شن‌ریزی شده در تاراز</t>
  </si>
  <si>
    <t>15395491-1</t>
  </si>
  <si>
    <t>دپارتمان تدارکات عمومی استانداری ژامبیل</t>
  </si>
  <si>
    <t>https://goszakup.gov.kz/ru/announce/index/15395491</t>
  </si>
  <si>
    <t>15394109-1</t>
  </si>
  <si>
    <t>اداره موقعیت‌های اضطراری شهر آلماتی</t>
  </si>
  <si>
    <t>1404/07/03</t>
  </si>
  <si>
    <t>https://goszakup.gov.kz/ru/announce/index/15394109</t>
  </si>
  <si>
    <t>n.ismailova@minfin.gov.kz</t>
  </si>
  <si>
    <t>خدمات نظافت دستی خیابان‌ها، پیاده‌روها، مسیرهای دوچرخه‌سواری و شبکه جوی‌های مناطق مختلف شهر آلماتی</t>
  </si>
  <si>
    <t>15351150-1</t>
  </si>
  <si>
    <t>شرکت دولتی "آلماتی تازالیک" شهرداری آلماتی</t>
  </si>
  <si>
    <t>https://goszakup.gov.kz/ru/announce/index/15351150</t>
  </si>
  <si>
    <t>15341620-1</t>
  </si>
  <si>
    <t xml:space="preserve"> دپارتمان تدارکات عمومی استان ژتیسو</t>
  </si>
  <si>
    <t>https://goszakup.gov.kz/ru/announce/index/15341620</t>
  </si>
  <si>
    <t>https://goszakup.gov.kz/ru/announce/index/15341279</t>
  </si>
  <si>
    <t>بازسازی ساختمان بیمارستان منطقه‌ای کودکان در تالدیکورگان، استان ژتیسو</t>
  </si>
  <si>
    <t>15341279-1</t>
  </si>
  <si>
    <t>https://zakup.sk.kz/#/ext(popup:item/1148423/advert)?tabs=advert&amp;pfrom=100000000&amp;adst=PUBLISHED&amp;lst=PUBLISHED&amp;sort=sumTruNoNds,desc&amp;page=2</t>
  </si>
  <si>
    <t>تعمیرات اساسی ساختمان‌های ایستگاه آتش‌نشانی شماره ۵  آلماتی</t>
  </si>
  <si>
    <t>ساخت ساختمان اداری برای یک آژانس دولتی در شهر تالدیکورگان</t>
  </si>
  <si>
    <t>تعمیر، بازرسی و تمیز کردن شفت‌های پمپ‌های نفت و گاز</t>
  </si>
  <si>
    <t>https://zakup.sk.kz/#/ext(popup:item/1135477/advert)?tabs=advert&amp;pfrom=100000000&amp;adst=PUBLISHED&amp;lst=PUBLISHED&amp;sort=sumTruNoNds,desc&amp;page=2</t>
  </si>
  <si>
    <t>شرکت "اینترگاز آسیای مرکزی"</t>
  </si>
  <si>
    <t>https://zakup.sk.kz/#/ext(popup:item/1140299/advert)?tabs=advert&amp;pfrom=100000000&amp;adst=PUBLISHED&amp;lst=PUBLISHED&amp;sort=sumTruNoNds,desc&amp;page=4</t>
  </si>
  <si>
    <t>https://zakup.sk.kz/#/ext(popup:item/1130790/advert)?tabs=advert&amp;pfrom=100000000&amp;adst=PUBLISHED&amp;lst=PUBLISHED&amp;sort=sumTruNoNds,desc&amp;page=3</t>
  </si>
  <si>
    <t>15402372-1</t>
  </si>
  <si>
    <t>https://goszakup.gov.kz/ru/announce/index/15402372</t>
  </si>
  <si>
    <t xml:space="preserve"> دپارتمان تدارکات عمومی استان قیزیلوردا</t>
  </si>
  <si>
    <t>دپارتمان ساخت‌وساز شهری قیزیلوردا</t>
  </si>
  <si>
    <t>ساخت خط لوله گازرسانی و شبکه‌های توزیع گاز درون‌شهری در روستای آقژارما، ناحیه سیردریا، استان قیزیلوردا</t>
  </si>
  <si>
    <t>استخراج، حمل و دفع باطله های معدنی (۳.۵ کیلومتر) در استان پاولودار</t>
  </si>
  <si>
    <t>سرویس و تعمیرات تجهیزات جانبی کمپرسور شماره ۴ نیروگاه اوپورننسکی</t>
  </si>
  <si>
    <t>جابجایی واحد دریافت خط دوم خط‌لوله اصلی گاز بخارا-اورال از کیلومتر 933 به کیلومتر 860</t>
  </si>
  <si>
    <t>ساخت دیگ بخار با ظرفیت ۴۰ مگاوات در قیزیلوردا</t>
  </si>
  <si>
    <t>https://zakup.sk.kz/#/ext(popup:item/1144999/advert)?tabs=advert&amp;pfrom=1000000000&amp;adst=PUBLISHED&amp;lst=PUBLISHED&amp;sort=sumTruNoNds,desc&amp;page=1</t>
  </si>
  <si>
    <t>1404/07/11</t>
  </si>
  <si>
    <t>alua.zhunisbekova@kpi.kz</t>
  </si>
  <si>
    <t>شرکت ".Kazakhstan Petrochemical Industries Inc"</t>
  </si>
  <si>
    <t>15409877-1</t>
  </si>
  <si>
    <t>بازسازی خط هوایی ۰٫۴ کیلوولت در شهر اورالسک، استان قزاقستان غربی</t>
  </si>
  <si>
    <t>https://goszakup.gov.kz/ru/announce/index/15409877</t>
  </si>
  <si>
    <t>15408897-1</t>
  </si>
  <si>
    <t>بازسازی خطوط انتقال برق ۱۰ کیلوولت، ۰.۴ کیلوولت و ۱۰/۰.۴ کیلوولت (مناطق بورلین، شینگرلائو و کاراتوبینسکی)</t>
  </si>
  <si>
    <t>https://goszakup.gov.kz/ru/announce/index/15408897</t>
  </si>
  <si>
    <t>15341252-2</t>
  </si>
  <si>
    <t>دپارتمان ساخت‌وساز  استان قیزیلوردا</t>
  </si>
  <si>
    <t>https://goszakup.gov.kz/ru/announce/index/15391127</t>
  </si>
  <si>
    <t>15341091-2</t>
  </si>
  <si>
    <t>https://goszakup.gov.kz/ru/announce/index/15391130</t>
  </si>
  <si>
    <t>خرید ۴ تیوب باندل فولادی برای صنایع پتروشیمی</t>
  </si>
  <si>
    <t>ساخت مجتمع درمانی با ظرفیت ۲۵۰ ویزیت در هر شیفت در شهر آرالسک، ناحیه آرالسک استان قیزیلوردا</t>
  </si>
  <si>
    <t>ساخت مجتمع درمانی شماره 5 با ظرفیت 400-250  ویزیت در هر شیفت در شهر قیزیلوردا</t>
  </si>
  <si>
    <t>تعمیر متوسط ​​بخش کیلومتر ۹۱-۱۶۱ بزرگراه سراسری KR-۱۰ "فورت-شوچنکو-تاوشیق-شتپه" استان مانگیستائو</t>
  </si>
  <si>
    <t>15410950-1</t>
  </si>
  <si>
    <t>https://goszakup.gov.kz/ru/announce/index/15410950</t>
  </si>
  <si>
    <t>15394109-2</t>
  </si>
  <si>
    <t>https://goszakup.gov.kz/ru/announce/index/15418469</t>
  </si>
  <si>
    <t>ساخت شبکه‌های گرمایشی برای منطقه مسکونی جنوب غربی تالدیکورگان</t>
  </si>
  <si>
    <t>15411658-1</t>
  </si>
  <si>
    <t>دپارتمان ساخت‌و‌ساز شهر</t>
  </si>
  <si>
    <t>https://goszakup.gov.kz/ru/announce/index/15411658</t>
  </si>
  <si>
    <t>15410805-1</t>
  </si>
  <si>
    <t>مدرسه متوسطه عمومی به نام آبای</t>
  </si>
  <si>
    <t xml:space="preserve"> دپارتمان تدارکات عمومی و املاک شهرداری استان آتیرائو</t>
  </si>
  <si>
    <t>https://goszakup.gov.kz/ru/announce/index/15410805</t>
  </si>
  <si>
    <t>1404/07/14</t>
  </si>
  <si>
    <t>Bespaeva@kegoc.kz</t>
  </si>
  <si>
    <t>https://zakup.sk.kz/#/ext(popup:item/1147224/advert)?tabs=advert&amp;pfrom=1000000000&amp;adst=PUBLISHED&amp;lst=PUBLISHED&amp;sort=sumTruNoNds,desc&amp;page=1</t>
  </si>
  <si>
    <t>https://zakup.sk.kz/#/ext(popup:item/1147442/advert)?tabs=advert&amp;pfrom=1000000000&amp;adst=PUBLISHED&amp;lst=PUBLISHED&amp;sort=sumTruNoNds,desc&amp;page=1</t>
  </si>
  <si>
    <t>تعمیرات اساسی ساختمان‌های ایستگاه آتش‌نشانی منطقه مدئو شهر آلماتی</t>
  </si>
  <si>
    <t>بازسازی اساسی دبیرستان آبای، ناحیه کورمانگازینسکی، استان آتیرائو</t>
  </si>
  <si>
    <t>نوسازی شبکه تلفن خودکار  "شبکه‌های برق بین‌سیستمی ساربای" و "شبکه‌های برق بین‌سیستمی آقمولا" شرکت ملی برق قزاقستان</t>
  </si>
  <si>
    <t>خرید ۶۰۲،۹۱۰  قطعه کابل برق TFL (۲x۱۶ میلی‌متر مربع)</t>
  </si>
  <si>
    <t>https://zakup.sk.kz/#/ext(popup:item/1149269/advert)?tabs=advert&amp;pfrom=100000000&amp;adst=PUBLISHED&amp;lst=PUBLISHED&amp;sort=sumTruNoNds,desc&amp;page=2</t>
  </si>
  <si>
    <t>K_MURZAGALIEV@KBM.KZ</t>
  </si>
  <si>
    <t>تعمیرات اساسی سقف ساختمان بلوک RSC در ایستگاه بوگاتیرسکایا (دهانه‌های ۳ و ۵)</t>
  </si>
  <si>
    <t>https://zakup.sk.kz/#/ext(popup:item/1139836/advert)?tabs=advert&amp;pfrom=100000000&amp;adst=PUBLISHED&amp;lst=PUBLISHED&amp;sort=sumTruNoNds,desc&amp;page=3</t>
  </si>
  <si>
    <t>حفر چاه‌ نفت در میدان نفتی استان منگیستائو</t>
  </si>
  <si>
    <t>15432569-1</t>
  </si>
  <si>
    <t>https://goszakup.gov.kz/ru/announce/index/15432569</t>
  </si>
  <si>
    <t>تعمیر متوسط ​​بزرگراه KS-IR-2 "گولوبوکا-قیزیلکاک"</t>
  </si>
  <si>
    <t>15366950-2</t>
  </si>
  <si>
    <t>بازسازی خطوط برق 35 کیلوولت "ژاکسیبای-تالوکا"، "پانیک-40 سال KSSR"، "پیاتیمار-ژاناتالاپ" و ساخت خطوط برق 35 کیلوولت "ژانگالا-مشتکسای"</t>
  </si>
  <si>
    <t>https://goszakup.gov.kz/ru/announce/index/15401244</t>
  </si>
  <si>
    <t>15398018-1</t>
  </si>
  <si>
    <t>https://goszakup.gov.kz/ru/announce/index/15398018</t>
  </si>
  <si>
    <t>https://zakup.sk.kz/#/ext(popup:item/1147890/advert)?tabs=advert&amp;pfrom=100000000&amp;adst=PUBLISHED&amp;lst=PUBLISHED&amp;sort=sumTruNoNds,desc&amp;page=2</t>
  </si>
  <si>
    <t>بازسازی روگذر با ساخت رمپ در کیلومتر ۷۵۶ بزرگراه خورگوس-آلماتی-تاراز-چیمکنت-تاشکند در استان ترکستان</t>
  </si>
  <si>
    <t xml:space="preserve">امور سیمان‌کاری چاه‌های نفت </t>
  </si>
  <si>
    <t>تامین آب گرم متمرکز برای آپارتمان‌ها در ساختمان‌های چند طبقه در بخش مرکزی قیزیلوردا</t>
  </si>
  <si>
    <t>15451436-1</t>
  </si>
  <si>
    <t>شهرداری قیزیل‌اوردا</t>
  </si>
  <si>
    <t>https://goszakup.gov.kz/ru/announce/index/15451436?</t>
  </si>
  <si>
    <t>دپارتمان تدارکات عمومی قیزیل‌اوردا</t>
  </si>
  <si>
    <t>15451419-1</t>
  </si>
  <si>
    <t>https://goszakup.gov.kz/ru/announce/index/15451419</t>
  </si>
  <si>
    <t>تأمین آب گرم برای ساختمان‌های مسکونی چند طبقه در قیزیلوردا</t>
  </si>
  <si>
    <t>کارهای تعمیر و نگهداری در مناطق و خیابان‌های مجاور در شهر قیزیلوردا</t>
  </si>
  <si>
    <t>https://goszakup.gov.kz/ru/announce/index/15448096</t>
  </si>
  <si>
    <t>15448096-1</t>
  </si>
  <si>
    <t>دپارتمان حمل‌و‌نقل قیزیل‌اوردا</t>
  </si>
  <si>
    <t>1404/07/15</t>
  </si>
  <si>
    <t>https://zakup.sk.kz/#/ext(popup:item/1147585/advert)?tabs=advert&amp;pfrom=1000000000&amp;adst=PUBLISHED&amp;lst=PUBLISHED&amp;sort=sumTruNoNds,desc&amp;page=1</t>
  </si>
  <si>
    <t>1404/07/22</t>
  </si>
  <si>
    <t>بازسازی پست برق ۵۰۰ کیلوولت ژیتیکارا</t>
  </si>
  <si>
    <t>15468472-1</t>
  </si>
  <si>
    <t>دپارتمان زیرساخت‌های خدمات شهری و بازرسی مسکن شهر آلماتی</t>
  </si>
  <si>
    <t>1404/07/09</t>
  </si>
  <si>
    <t>1404/07/21</t>
  </si>
  <si>
    <t>https://goszakup.gov.kz/ru/announce/index/15468472</t>
  </si>
  <si>
    <t>خرید ۴ عدد برف‌روب روی شاسی خودکششی</t>
  </si>
  <si>
    <t>خرید ۱۲ دستگاه ماشین نظافت نقاله‌ای-وکیومی</t>
  </si>
  <si>
    <t>15468068-1</t>
  </si>
  <si>
    <t>https://goszakup.gov.kz/ru/announce/index/15468068</t>
  </si>
  <si>
    <t>1404/07/16</t>
  </si>
  <si>
    <t>15467778-1</t>
  </si>
  <si>
    <t>https://goszakup.gov.kz/ru/announce/index/15467778</t>
  </si>
  <si>
    <t>g.baimaganbetova@astana.kz</t>
  </si>
  <si>
    <t>بازسازی نمای ساختمان و بهسازی محوطه بیمارستان کودکان شماره ۱ آستانه</t>
  </si>
  <si>
    <t xml:space="preserve"> بیمارستان کودکان شماره ۱ آستانه</t>
  </si>
  <si>
    <t>15467551-1</t>
  </si>
  <si>
    <t>https://goszakup.gov.kz/ru/announce/index/15467551</t>
  </si>
  <si>
    <t>دپارتمان دارایی و اموال عمومی استان کاراگاندا</t>
  </si>
  <si>
    <t xml:space="preserve"> دپارتمان ساخت‌و‌ساز ناحیه کارکارالی</t>
  </si>
  <si>
    <t>بازسازی اساسی پلی‌کلینیک شماره ۹ آستانه</t>
  </si>
  <si>
    <t>15467238-1</t>
  </si>
  <si>
    <t>پلی کلینیک شماره ۹ شهرداری آستانه</t>
  </si>
  <si>
    <t>https://goszakup.gov.kz/ru/announce/index/15467238</t>
  </si>
  <si>
    <t>بازسازی شبکه‌های آبرسانی در روستاهای عینابلاک، تاتان و آیریک در ناحیه کارکارالی استان کاراگاندا</t>
  </si>
  <si>
    <t>15482596-1</t>
  </si>
  <si>
    <t>پاک‌سازی کف و حفاظت از ساحل خلیج برتیس، شهر بالخاش</t>
  </si>
  <si>
    <t>https://goszakup.gov.kz/ru/announce/index/15482596</t>
  </si>
  <si>
    <t>اداره منابع طبیعی و مدیریت محیط زیست استان کاراگاندا</t>
  </si>
  <si>
    <t>اداره تدارکات عمومی و املاک شهری استان غرب قزاقستان</t>
  </si>
  <si>
    <t>https://goszakup.gov.kz/ru/announce/index/15479468</t>
  </si>
  <si>
    <t>1404/07/18</t>
  </si>
  <si>
    <t>شرکت "Zhaiykteploenergo "</t>
  </si>
  <si>
    <t>15479468-1</t>
  </si>
  <si>
    <t>شرکت "Batys Su Arnasy "</t>
  </si>
  <si>
    <t>15479429-1</t>
  </si>
  <si>
    <t>15477346-1</t>
  </si>
  <si>
    <t>دپارتمان ساخت‌و‌ساز شهر اورالسک</t>
  </si>
  <si>
    <t>https://goszakup.gov.kz/ru/announce/index/15477346</t>
  </si>
  <si>
    <t>1404/07/17</t>
  </si>
  <si>
    <t>15477127-1</t>
  </si>
  <si>
    <t>دپارتمان خدمات عمومی آستانه</t>
  </si>
  <si>
    <t>https://goszakup.gov.kz/ru/announce/index/15477127</t>
  </si>
  <si>
    <t>دپارتمان دارایی‌ها و تدارکات عمومی آستانه</t>
  </si>
  <si>
    <t>بازسازی لوله آب گرم TM-7 از TK-2-27: خیابان ماسینا - خیابان ژونیسوا، شهر اورالسک</t>
  </si>
  <si>
    <t>بازسازی ایستگاه پمپاژ فاضلاب شماره ۲۹ در اورالسک</t>
  </si>
  <si>
    <t>بازسازی شبکه آب و برق و محوطه‌های مجتمع‌های مسکونی 9 طبقه شماره 1 و 4 در ناحیه 12 شهر اورالسک استان قزاقستان غربی</t>
  </si>
  <si>
    <t>نگهداری و پاک‌ سازی شبکه فاضلاب سطحی شهر آستانه</t>
  </si>
  <si>
    <t>15484163-1</t>
  </si>
  <si>
    <t>https://goszakup.gov.kz/ru/announce/index/15484163</t>
  </si>
  <si>
    <t>دپارتمان ساخت‌و‌ساز شهر شیمکنت</t>
  </si>
  <si>
    <t>بازسازی اساسی ساختمان بیمارستان شماره ۳ شهر شیمکنت</t>
  </si>
  <si>
    <t>خرید مجموعه‌ای از بخاری‌های فشار بالا</t>
  </si>
  <si>
    <t>15483754-1</t>
  </si>
  <si>
    <t>https://goszakup.gov.kz/ru/announce/index/15483754</t>
  </si>
  <si>
    <t>arman01_81@mail.ru</t>
  </si>
  <si>
    <t>1404/07/23</t>
  </si>
  <si>
    <t>https://goszakup.gov.kz/ru/announce/index/15489421</t>
  </si>
  <si>
    <t>15489421-1</t>
  </si>
  <si>
    <t>ساخت‌و‌ساز امتداد خیابان آکسومبه در ناحیه کاراتائو در چیمکنت</t>
  </si>
  <si>
    <t>15473059-1</t>
  </si>
  <si>
    <t>دپارتمان حمل‌و‌نقل</t>
  </si>
  <si>
    <t>https://goszakup.gov.kz/ru/announce/index/15473059</t>
  </si>
  <si>
    <t>https://goszakup.gov.kz/ru/announce/index/15465859</t>
  </si>
  <si>
    <t>وزارت انرژی و توسعه زیرساخت‌های شهر چیمکنت</t>
  </si>
  <si>
    <t>اداره انرژی و توسعه زیرساخت‌های شهر شیمکنت</t>
  </si>
  <si>
    <t>15465859-1</t>
  </si>
  <si>
    <t>https://goszakup.gov.kz/ru/announce/index/15465381</t>
  </si>
  <si>
    <t>1404/07/10</t>
  </si>
  <si>
    <t>15465381-1</t>
  </si>
  <si>
    <t xml:space="preserve">"Karaganda Water"  شرکت </t>
  </si>
  <si>
    <t>بازسازی ایستگاه پمپاژ فاضلاب شماره ۱۳ در کاراگاندا</t>
  </si>
  <si>
    <t>خرید ۴۳۶۰ تن کاتالیست کراکینگ کاتالیستی پالایش نفت MIDAS-0350</t>
  </si>
  <si>
    <t>https://zakup.sk.kz/#/ext(popup:item/1153504/advert)?tabs=advert&amp;pfrom=10000000000&amp;adst=PUBLISHED&amp;lst=PUBLISHED&amp;sort=sumTruNoNds,desc&amp;page=1</t>
  </si>
  <si>
    <t>1404/07/29</t>
  </si>
  <si>
    <t>خرید تجهیزات ONT برای توسعه شبکه دسترسی نوری GPON ISAM 7360 FX برای آستانه (DUP 2025-40-5639)</t>
  </si>
  <si>
    <t>https://zakup.sk.kz/#/ext(popup:item/1148993/advert)?tabs=advert&amp;pfrom=100000000&amp;adst=PUBLISHED&amp;lst=PUBLISHED&amp;sort=sumTruNoNds,desc&amp;page=2</t>
  </si>
  <si>
    <t>1404/07/25</t>
  </si>
  <si>
    <t xml:space="preserve">بازسازی خط‌لوله آب گرم TM-6: از نقطه 1 تا TK-6 در اورالسک </t>
  </si>
  <si>
    <t>ساخت خط‌لوله بخار برای منطقه صنعتی "اونتوستیک"</t>
  </si>
  <si>
    <t>1404/07/19</t>
  </si>
  <si>
    <t>https://zakup.sk.kz/#/ext(popup:item/1148771/advert)?tabs=advert&amp;pfrom=100000000&amp;adst=PUBLISHED&amp;lst=PUBLISHED&amp;sort=sumTruNoNds,desc&amp;page=1</t>
  </si>
  <si>
    <t>https://zakup.sk.kz/#/ext(popup:item/1144549/advert)?tabs=advert&amp;pfrom=100000000&amp;adst=PUBLISHED&amp;lst=PUBLISHED&amp;sort=sumTruNoNds,desc&amp;page=2</t>
  </si>
  <si>
    <t>Kulmaganbetova_m@railways.kz</t>
  </si>
  <si>
    <t>خرید ۵۹ عدد باتری کششی، ولتاژ ۱۲-۹۶ ولت، ظرفیت ۲۱۰-۱۰۰۰ آمپر بر ساعت، آلکالاین، نیکل-آهن</t>
  </si>
  <si>
    <t>شرکت "Vagonservis"</t>
  </si>
  <si>
    <t>1404/07/28</t>
  </si>
  <si>
    <t>https://zakup.sk.kz/#/ext(popup:item/1152540/advert)?tabs=advert&amp;pfrom=100000000&amp;adst=PUBLISHED&amp;lst=PUBLISHED&amp;sort=sumTruNoNds,desc&amp;page=3</t>
  </si>
  <si>
    <t>zakup-vs@mail.ru</t>
  </si>
  <si>
    <t>https://zakup.sk.kz/#/ext(popup:item/1149817/advert)?tabs=advert&amp;pfrom=100000000&amp;adst=PUBLISHED&amp;lst=PUBLISHED&amp;sort=sumTruNoNds,desc&amp;page=3</t>
  </si>
  <si>
    <t>15492141-1</t>
  </si>
  <si>
    <t>https://goszakup.gov.kz/ru/announce/index/15492141</t>
  </si>
  <si>
    <t>15465381-2</t>
  </si>
  <si>
    <t>https://goszakup.gov.kz/ru/announce/index/15493248</t>
  </si>
  <si>
    <t>تعمیر متوسط لوله‌های عبور آب در جاده KZ03-02 ماکینسک-آکسو-تورگای" و در جاده عوارضی آستانه-تمیرتاو</t>
  </si>
  <si>
    <t>15492085-1</t>
  </si>
  <si>
    <t>https://goszakup.gov.kz/ru/announce/index/15492085</t>
  </si>
  <si>
    <t>نصب روشنایی امنیتی و سیستم امنیتی پیرامونی (پروژه ۱۴۷۵) شرکت پتروشیمی</t>
  </si>
  <si>
    <t>خرید 68 تن الکترود جوشکاری فلزی، مصرفی، با پوشش</t>
  </si>
  <si>
    <t>بازسازی اساسی ساختمان باشگاه-سلف سرویس آسایشگاه «سیفولین» در روستای کاتارکول</t>
  </si>
  <si>
    <t>تعمیر متوسط ​​بزرگراه سراسری KAZ12 "آتیرا-اورالسک" کیلومتر 95-189 (94 کیلومتر)</t>
  </si>
  <si>
    <t>15492738-1</t>
  </si>
  <si>
    <t>ساختمان الحاقات به ساختمان بیمارستان منطقه بورلین در آکسای، استان قزاقستان غربی</t>
  </si>
  <si>
    <t>https://goszakup.gov.kz/ru/announce/index/15492738</t>
  </si>
  <si>
    <t>بازسازی حوضچه خنک‌کننده نیروگاه حرارتی اکیباستوز-۱</t>
  </si>
  <si>
    <t>https://zakup.sk.kz/#/ext(popup:item/1148851/advert)?tabs=advert&amp;pfrom=1000000000&amp;adst=PUBLISHED&amp;lst=PUBLISHED&amp;sort=sumTruNoNds,desc&amp;page=1</t>
  </si>
  <si>
    <t>gaziz.ikhsangaliev@Ekibastuz-gres1.kz</t>
  </si>
  <si>
    <t>شرکت "Ekibastuz GRES-1"</t>
  </si>
  <si>
    <t>https://zakup.sk.kz/#/ext(popup:item/1153755/advert)?tabs=advert&amp;pfrom=1000000000&amp;adst=PUBLISHED&amp;lst=PUBLISHED&amp;sort=sumTruNoNds,desc&amp;page=1</t>
  </si>
  <si>
    <t>1404/08/02</t>
  </si>
  <si>
    <t>خرید ۱۸۲۰۰۰ کیلوگرم کاتالیزور IP 811</t>
  </si>
  <si>
    <t>خرید کاتالیزورهای  LCPS 30، HR 945، HR 845،  HR 648</t>
  </si>
  <si>
    <t>https://zakup.sk.kz/#/ext(popup:item/1153958/advert)?tabs=advert&amp;pfrom=1000000000&amp;adst=PUBLISHED&amp;lst=PUBLISHED&amp;sort=sumTruNoNds,desc&amp;page=1</t>
  </si>
  <si>
    <t>خرید ۲۷,۹۴۵ کیلوگرم کاتالیزور ریفرمینگ CR 157</t>
  </si>
  <si>
    <t>https://zakup.sk.kz/#/ext(popup:item/1153845/advert)?tabs=advert&amp;pfrom=1000000000&amp;adst=PUBLISHED&amp;lst=PUBLISHED&amp;sort=sumTruNoNds,desc&amp;page=2</t>
  </si>
  <si>
    <t>https://zakup.sk.kz/#/ext(popup:item/1154921/advert)?tabs=advert&amp;pfrom=1000000000&amp;adst=PUBLISHED&amp;lst=PUBLISHED&amp;sort=sumTruNoNds,desc&amp;page=1</t>
  </si>
  <si>
    <t>1404/08/06</t>
  </si>
  <si>
    <t xml:space="preserve">خرید 940 تن کاتالیزور تعادلی SUSA </t>
  </si>
  <si>
    <t>https://zakup.sk.kz/#/ext(popup:item/1154000/advert)?tabs=advert&amp;pfrom=100000000&amp;adst=PUBLISHED&amp;lst=PUBLISHED&amp;sort=sumTruNoNds,desc&amp;page=2</t>
  </si>
  <si>
    <t>15521329-1</t>
  </si>
  <si>
    <t>ساخت خیابان به مناسبت صد‌و‌پنجاهمین سالگرد آبای از خیابان سیفولین تا خیابان تلنیف در آستانه</t>
  </si>
  <si>
    <t>https://goszakup.gov.kz/ru/announce/index/15521329</t>
  </si>
  <si>
    <t>دپارتمان حمل‌و‌نقل شهر آستانه</t>
  </si>
  <si>
    <t>دپارتمان اموال و تدارکات عمومی آستانه</t>
  </si>
  <si>
    <t>https://zakup.sk.kz/#/ext(popup:item/1154570/advert)?tabs=advert&amp;pfrom=100000000&amp;adst=PUBLISHED&amp;lst=PUBLISHED&amp;sort=sumTruNoNds,desc&amp;page=2</t>
  </si>
  <si>
    <t>خرید لوله فایبرگلاس، قطر ۵۱-۱۰۰ میلی‌متر، ۲۰۱-۲۵۰ میلی‌متر، ۱۵۱-۲۰۰ میلی‌متر، ۴۵۱-۵۰۰ میلی‌متر و ۲۵۱-۳۰۰ میلی‌متر</t>
  </si>
  <si>
    <t>ساخت خط ارتباطی فیبر نوری در امتداد کف دریای خزر (DUP 5373)</t>
  </si>
  <si>
    <t>https://zakup.sk.kz/#/ext(popup:item/1143405/advert)?tabs=advert&amp;pfrom=100000000&amp;adst=PUBLISHED&amp;lst=PUBLISHED&amp;sort=sumTruNoNds,desc&amp;page=2</t>
  </si>
  <si>
    <t>ساخت سامانه حمل‌ونقل بین‌کارگاهی برای یک کارخانه جدید تولید هیدروژن با ظرفیت ۱۲۵۰۰ نیوتن متر مکعب در ساعت</t>
  </si>
  <si>
    <t>اداره دارایی‌ها و تدارکات عمومی شهر آستانه</t>
  </si>
  <si>
    <t>https://goszakup.gov.kz/ru/announce/index/15561565</t>
  </si>
  <si>
    <t>دپارتمان خدمات عمومی شهر آستانه</t>
  </si>
  <si>
    <t>15561565-1</t>
  </si>
  <si>
    <t>https://goszakup.gov.kz/ru/announce/index/15558245</t>
  </si>
  <si>
    <t>15521329-2</t>
  </si>
  <si>
    <t>دپارتمان حمل‌و‌نقل شهر</t>
  </si>
  <si>
    <t>ساخت خیابان به مناسبت صد و پنجاهمین سالگرد آبای در آستانه</t>
  </si>
  <si>
    <t>1404/08/01</t>
  </si>
  <si>
    <t>https://goszakup.gov.kz/ru/announce/index/15551953</t>
  </si>
  <si>
    <t>1404/08/07</t>
  </si>
  <si>
    <t>شرکت "Astana-Energy"</t>
  </si>
  <si>
    <t>15551953-1</t>
  </si>
  <si>
    <t>تعمیرات اساسی واحد توربین PT-80/100-130-13، ایستگاه شماره 1، CHPP-2</t>
  </si>
  <si>
    <t>https://zakup.sk.kz/#/ext?tabs=advert&amp;pfrom=10000000000&amp;adst=PUBLISHED&amp;lst=PUBLISHED&amp;sort=sumTruNoNds,desc&amp;page=1</t>
  </si>
  <si>
    <t>1404/08/12</t>
  </si>
  <si>
    <t>انجام پروژه‌های جامع فناوری اطلاعات به‌صورت کلید در دست vEPC Expansion</t>
  </si>
  <si>
    <t> 1153666</t>
  </si>
  <si>
    <t>https://zakup.sk.kz/#/ext(popup:item/1153666/advert)?tabs=advert&amp;pfrom=1000000000&amp;adst=PUBLISHED&amp;lst=PUBLISHED&amp;sort=sumTruNoNds,desc&amp;page=1</t>
  </si>
  <si>
    <t>1404/07/30</t>
  </si>
  <si>
    <t>https://zakup.sk.kz/#/ext(popup:item/1150190/advert)?tabs=advert&amp;pfrom=1000000000&amp;adst=PUBLISHED&amp;lst=PUBLISHED&amp;sort=sumTruNoNds,desc&amp;page=1</t>
  </si>
  <si>
    <t>https://zakup.sk.kz/#/ext(popup:item/1156552/advert)?tabs=advert&amp;pfrom=1000000000&amp;adst=PUBLISHED&amp;lst=PUBLISHED&amp;sort=sumTruNoNds,desc&amp;page=1</t>
  </si>
  <si>
    <t>R.Yergaliyev@emg.kmg.kz</t>
  </si>
  <si>
    <t>https://zakup.sk.kz/#/ext(popup:item/1156649/advert)?tabs=advert&amp;pfrom=1000000000&amp;adst=PUBLISHED&amp;lst=PUBLISHED&amp;sort=sumTruNoNds,desc&amp;page=1</t>
  </si>
  <si>
    <t>1404/08/09</t>
  </si>
  <si>
    <t>بازسازی تأسیسات تصفیه آب‌های سطحی در منطقه III-4  شهر آستانه</t>
  </si>
  <si>
    <t>ساخت چاه‌های افقی بهره‌برداری نفت در آتیرائو</t>
  </si>
  <si>
    <t>تعمیرات اساسی و بازسازی خطوط انتقال برق در منطقه آتباسار</t>
  </si>
  <si>
    <t>تعمیرات چاه‌های نفت در آتیرائو</t>
  </si>
  <si>
    <t>ساخت چاه‌های عمودی بهره‌برداری نفت در آتیرائو</t>
  </si>
  <si>
    <t>خرید ۵۴۶ واحد پمپاژ نفت، نوع SK</t>
  </si>
  <si>
    <t>https://zakup.sk.kz/#/ext(popup:item/1158433/advert)?tabs=advert&amp;pfrom=1000000000&amp;adst=PUBLISHED&amp;lst=PUBLISHED&amp;sort=sumTruNoNds,desc&amp;page=1</t>
  </si>
  <si>
    <t>خدمات آماده سازی و پمپاژ گاز</t>
  </si>
  <si>
    <t>1404/08/13</t>
  </si>
  <si>
    <t>https://zakup.sk.kz/#/ext(popup:item/1157549/advert)?tabs=advert&amp;pfrom=1000000000&amp;adst=PUBLISHED&amp;lst=PUBLISHED&amp;sort=sumTruNoNds,desc&amp;page=1</t>
  </si>
  <si>
    <t>آزمایش صنعتی-تجربی تزریق پلیمری در منطقه وستوک-۳، میدان کالامکاس</t>
  </si>
  <si>
    <t>شرکت "Mangistaumunaigaz"</t>
  </si>
  <si>
    <t>1404/07/24</t>
  </si>
  <si>
    <t>https://zakup.sk.kz/#/ext(popup:item/1153703/advert)?tabs=advert&amp;pfrom=1000000000&amp;adst=PUBLISHED&amp;lst=PUBLISHED&amp;sort=sumTruNoNds,desc&amp;page=2</t>
  </si>
  <si>
    <t>a.gabidula@mmg.kz</t>
  </si>
  <si>
    <t>خرید ۵۲۲.۳ تن دمولسیفایر برای جداسازی آب از نفت، به صورت مایع</t>
  </si>
  <si>
    <t>https://zakup.sk.kz/#/ext(popup:item/1155583/advert)?tabs=advert&amp;pfrom=1000000000&amp;adst=PUBLISHED&amp;lst=PUBLISHED&amp;sort=sumTruNoNds,desc&amp;page=2</t>
  </si>
  <si>
    <t>خرید ۳۳۵ قطعه اتصالات پمپ میله‌ای مکنده، فشار عملیاتی ۱۴-۷۰ مگاپاسکال</t>
  </si>
  <si>
    <t>https://zakup.sk.kz/#/ext(popup:item/1157525/advert)?tabs=advert&amp;pfrom=1000000000&amp;adst=PUBLISHED&amp;lst=PUBLISHED&amp;sort=sumTruNoNds,desc&amp;page=3</t>
  </si>
  <si>
    <t>شرکت "KAP Logistics"</t>
  </si>
  <si>
    <t>https://zakup.sk.kz/#/ext(popup:item/1156800/advert)?tabs=advert&amp;pfrom=1000000000&amp;adst=PUBLISHED&amp;lst=PUBLISHED&amp;sort=sumTruNoNds,desc&amp;page=3</t>
  </si>
  <si>
    <t>خرید ۱۴۷۱۷ تن اسید سولفوریک فنی، تماسی، درجه ۱</t>
  </si>
  <si>
    <t>https://zakup.sk.kz/#/ext(popup:item/1157087/advert)?tabs=advert&amp;pfrom=10000000000&amp;adst=PUBLISHED&amp;lst=PUBLISHED&amp;sort=sumTruNoNds,desc&amp;page=1</t>
  </si>
  <si>
    <t>1404/08/14</t>
  </si>
  <si>
    <t>https://zakup.sk.kz/#/ext(popup:item/1157188/advert)?tabs=advert&amp;pfrom=1000000000&amp;adst=PUBLISHED&amp;lst=PUBLISHED&amp;sort=sumTruNoNds,desc&amp;page=2</t>
  </si>
  <si>
    <t>https://zakup.sk.kz/#/ext(popup:item/1153306/advert)?tabs=advert&amp;pfrom=1000000000&amp;adst=PUBLISHED&amp;lst=PUBLISHED&amp;sort=sumTruNoNds,desc&amp;page=3</t>
  </si>
  <si>
    <t>فرآوری تولید برق از گاز همراه نفت درمیدان "کوتیرتاش.س" اداره استخراج نفت و گاز "ژیلیویمونایگاز"</t>
  </si>
  <si>
    <t>https://zakup.sk.kz/#/ext(popup:item/1156745/advert)?tabs=advert&amp;pfrom=1000000000&amp;adst=PUBLISHED&amp;lst=PUBLISHED&amp;sort=sumTruNoNds,desc&amp;page=3</t>
  </si>
  <si>
    <t>https://zakup.sk.kz/#/ext(popup:item/1158213/advert)?tabs=advert&amp;pfrom=100000000&amp;adst=PUBLISHED&amp;lst=PUBLISHED&amp;sort=sumTruNoNds,desc&amp;page=3</t>
  </si>
  <si>
    <t> 1157156</t>
  </si>
  <si>
    <t>https://zakup.sk.kz/#/ext(popup:item/1157156/advert)?tabs=advert&amp;pfrom=100000000&amp;adst=PUBLISHED&amp;lst=PUBLISHED&amp;sort=sumTruNoNds,desc&amp;page=3</t>
  </si>
  <si>
    <t>khazyrova-i@kaztransoil.kz</t>
  </si>
  <si>
    <t>15584923-1</t>
  </si>
  <si>
    <t>https://goszakup.gov.kz/ru/announce/index/15584923</t>
  </si>
  <si>
    <t>15583349-1</t>
  </si>
  <si>
    <t>بیمارستان ناحیه کورمانگازی</t>
  </si>
  <si>
    <t>دپتارن تدارکات عمومی و املاک شهری استان آتیرائو</t>
  </si>
  <si>
    <t>https://goszakup.gov.kz/ru/announce/index/15583349</t>
  </si>
  <si>
    <t xml:space="preserve"> تولید برق از گاز همراه نفت درمیدان "نورژانوف" اداره استخراج نفت و گاز "ژیلیویمونایگاز"</t>
  </si>
  <si>
    <t xml:space="preserve"> تولید برق از گاز همراه نفت درمیدان "آکتوبه" اداره استخراج نفت و گاز "ژیلیویمونایگاز"</t>
  </si>
  <si>
    <t>توسعه سامانه‌های اندازه‌گیری و کنترل خودکار انرژی و تله‌متری ۶/۱۰ کیلوولت شرکت "AZHC"</t>
  </si>
  <si>
    <t>عملیات سیمان‌کاری چاه‌های نفت در استان مانگیستائو</t>
  </si>
  <si>
    <t>نوسازی سیستم ارتباطات عملیاتی و فناوری شرکت KazTransOil</t>
  </si>
  <si>
    <t>تعمیر متوسط جاده سراسری KAZ06، مارتوک – آکتوبه، کارابوتاک – قیزیل‌اوردا – شیمکنت، تاراز و آلماتی – خورگوس، کیلومتر ۲۰۵۷ تا ۲۰۹۵</t>
  </si>
  <si>
    <t>بازسازی اساسی ساختمان پلی‌کلینیک ناحیه کورمانگازی استان آتیرائو</t>
  </si>
  <si>
    <t>https://zakup.sk.kz/#/ext(popup:item/1157447/advert)?tabs=advert&amp;pfrom=100000000&amp;adst=PUBLISHED&amp;lst=PUBLISHED&amp;sort=sumTruNoNds,desc&amp;page=4</t>
  </si>
  <si>
    <t>اجرای صنعتی تزریق پلیمری در بخش مولدابک شرقی، میدان نفتی کنبای</t>
  </si>
  <si>
    <t>https://zakup.sk.kz/#/ext(popup:item/1156871/advert)?tabs=advert&amp;pfrom=100000000&amp;adst=PUBLISHED&amp;lst=PUBLISHED&amp;sort=sumTruNoNds,desc&amp;page=4</t>
  </si>
  <si>
    <t>خدمات اجاره واحد اندازه‌گیری نفت تجاری</t>
  </si>
  <si>
    <t>1404/08/16</t>
  </si>
  <si>
    <t>https://zakup.sk.kz/#/ext(popup:item/1157732/advert)?tabs=advert&amp;pfrom=100000000&amp;adst=PUBLISHED&amp;lst=PUBLISHED&amp;sort=sumTruNoNds,desc&amp;page=4</t>
  </si>
  <si>
    <t>https://zakup.sk.kz/#/ext(popup:item/1154918/advert)?tabs=advert&amp;pfrom=100000000&amp;adst=PUBLISHED&amp;lst=PUBLISHED&amp;sort=sumTruNoNds,desc&amp;page=4</t>
  </si>
  <si>
    <t>K.Baidembekov@emg.kmg.kz</t>
  </si>
  <si>
    <t>15592028-1</t>
  </si>
  <si>
    <t>https://goszakup.gov.kz/ru/announce/index/15592028</t>
  </si>
  <si>
    <t>دپارتمان تدارکات عمومی استان آلماتی</t>
  </si>
  <si>
    <t>بیمارستان مرکزی چند رشته‌ای بالینی کاراسای</t>
  </si>
  <si>
    <t>15590959-1</t>
  </si>
  <si>
    <t>https://goszakup.gov.kz/ru/announce/index/15590959</t>
  </si>
  <si>
    <t>بیمارستان چند رشته‌ای شهر بلخاش</t>
  </si>
  <si>
    <t>بازسازی اساسی ساختمان بیمارستان شهر بلخاش</t>
  </si>
  <si>
    <t>بازسازی اساسی بیمارستان مرکزی شهر قره‌سای</t>
  </si>
  <si>
    <t>خرید ۷ دستگاه سپراتور و ۱ دستگاه حوض ته‌ نشینی برای صنایع نفت</t>
  </si>
  <si>
    <t>ارائه خدمات در حوزه فناوری اطلاعات Metro Ethernet \ MBH</t>
  </si>
  <si>
    <t>https://zakup.sk.kz/#/ext(popup:item/1158815/advert)?tabs=advert&amp;pfrom=1000000000&amp;adst=PUBLISHED&amp;lst=PUBLISHED&amp;sort=sumTruNoNds,desc&amp;page=1</t>
  </si>
  <si>
    <t>1404/08/19</t>
  </si>
  <si>
    <t>تأمین موقت پمپ‌های چاه عمیق برای شرکت «Embamunaigas»</t>
  </si>
  <si>
    <t>15583349-2</t>
  </si>
  <si>
    <t>https://goszakup.gov.kz/ru/announce/index/15599869</t>
  </si>
  <si>
    <t>خدمات نگهداری فنی و تعمیر واحدها و مجموعه‌های وسایل نقلیه</t>
  </si>
  <si>
    <t>1404/08/22</t>
  </si>
  <si>
    <t>https://zakup.sk.kz/#/ext(popup:item/1158181/advert)?tabs=advert&amp;pfrom=1000000000&amp;adst=PUBLISHED&amp;lst=PUBLISHED&amp;sort=sumTruNoNds,desc&amp;page=2</t>
  </si>
  <si>
    <t>توسعه چاه‌ها در میدان‌هایKaynarmunaygas" OGPD" (۱۰ چاه)</t>
  </si>
  <si>
    <t>https://zakup.sk.kz/#/ext(popup:item/1155125/advert)?tabs=advert&amp;pfrom=1000000000&amp;adst=PUBLISHED&amp;lst=PUBLISHED&amp;sort=sumTruNoNds,desc&amp;page=2</t>
  </si>
  <si>
    <t>توسعه چاه‌ها در میدان‌هایZhaiykmunaygas" OGPD" (7 چاه)</t>
  </si>
  <si>
    <t>https://zakup.sk.kz/#/ext(popup:item/1155604/advert)?tabs=advert&amp;pfrom=100000000&amp;adst=PUBLISHED&amp;lst=PUBLISHED&amp;sort=sumTruNoNds,desc&amp;page=3</t>
  </si>
  <si>
    <t>https://zakup.sk.kz/#/ext(popup:item/1157275/advert)?tabs=advert&amp;pfrom=100000000&amp;adst=PUBLISHED&amp;lst=PUBLISHED&amp;sort=sumTruNoNds,desc&amp;page=4</t>
  </si>
  <si>
    <t>خرید 83 قطعه اتصالات تزریق و فواره، فشار عملیاتی ۱۴-۷۰ مگاپاسکال</t>
  </si>
  <si>
    <t>https://goszakup.gov.kz/ru/announce/index/15598363</t>
  </si>
  <si>
    <t>15598363-1</t>
  </si>
  <si>
    <t>1404/08/08</t>
  </si>
  <si>
    <t>دپارتمان ساخت‌و‌ساز استان مانگیستائو</t>
  </si>
  <si>
    <t>بازسازی اساسی ساختمان کلینیک ناحیه کورمانگاری استان آتیرائو برای ۲۵۰ ویزیت</t>
  </si>
  <si>
    <t>ساخت مدرسه‌ای برای ۱۰۰ دانش‌آموز در روستای یِسِت، بخش بِینِئو استان منکیستائو</t>
  </si>
  <si>
    <t>کارهای بازسازی جامع پست فرعی 10/110/220 کیلوولت شماره 7A "کارخانه پنبه آلماتی"</t>
  </si>
  <si>
    <t>https://zakup.sk.kz/#/ext(popup:item/1159155/advert)?tabs=advert&amp;pfrom=10000000000&amp;adst=PUBLISHED&amp;lst=PUBLISHED&amp;sort=sumTruNoNds,desc&amp;page=1</t>
  </si>
  <si>
    <t xml:space="preserve"> خدمات اجاره ماشین‌آلات ویژه با راننده</t>
  </si>
  <si>
    <t>https://zakup.sk.kz/#/ext(popup:item/1157369/advert)?tabs=advert&amp;pfrom=1000000000&amp;adst=PUBLISHED&amp;lst=PUBLISHED&amp;sort=sumTruNoNds,desc&amp;page=1</t>
  </si>
  <si>
    <t>kurmantayev_a@osc.kmg.kz</t>
  </si>
  <si>
    <t>خرید ۴۸۸۹.۹۰ تن خطوط لوله اصلی گاز و نفت، خطوط لوله فرآورده‌های نفتی و لوله‌های عمومی</t>
  </si>
  <si>
    <t>1404/08/23</t>
  </si>
  <si>
    <t>https://zakup.sk.kz/#/ext(popup:item/1157720/advert)?tabs=advert&amp;pfrom=1000000000&amp;adst=PUBLISHED&amp;lst=PUBLISHED&amp;sort=sumTruNoNds,desc&amp;page=2</t>
  </si>
  <si>
    <t>خرید باتری ۹۸۸۰ (۱۲ ولت ۲۰۰ آمپر ساعت)</t>
  </si>
  <si>
    <t>https://zakup.sk.kz/#/ext(popup:item/1159300/advert)?tabs=advert&amp;pfrom=1000000000&amp;adst=PUBLISHED&amp;lst=PUBLISHED&amp;sort=sumTruNoNds,desc&amp;page=2</t>
  </si>
  <si>
    <t>خرید مجموعه قطعات یدکی و لوازم جانبی برند "Sulzer"</t>
  </si>
  <si>
    <t>1404/08/15</t>
  </si>
  <si>
    <t>https://zakup.sk.kz/#/ext(popup:item/1161514/advert)?tabs=advert&amp;pfrom=1000000000&amp;adst=PUBLISHED&amp;lst=PUBLISHED&amp;sort=sumTruNoNds,desc&amp;page=3</t>
  </si>
  <si>
    <t>15484163-3</t>
  </si>
  <si>
    <t>https://goszakup.gov.kz/ru/announce/index/15604378</t>
  </si>
  <si>
    <t>خدمات واحد حرفه‌ای امداد و نجات</t>
  </si>
  <si>
    <t>15603207-1</t>
  </si>
  <si>
    <t>1404/08/21</t>
  </si>
  <si>
    <t>https://goszakup.gov.kz/ru/announce/index/15603207</t>
  </si>
  <si>
    <t>E.Zhakhin@minfin.gov.kz</t>
  </si>
  <si>
    <t>خرید ۳ دستگاه کوره بلوکی لوله‌ای PTB-10</t>
  </si>
  <si>
    <t>https://zakup.sk.kz/#/ext(popup:item/1159091/advert)?tabs=advert&amp;pfrom=1000000000&amp;adst=PUBLISHED&amp;lst=PUBLISHED&amp;sort=sumTruNoNds,desc&amp;page=3</t>
  </si>
  <si>
    <t>a.utesenova@mmg.kz</t>
  </si>
  <si>
    <t>ساخت ساختمان اداری برای اداره تولید نفت و گاز "دوسورمونایگاس" در روستای دوسور</t>
  </si>
  <si>
    <t>https://zakup.sk.kz/#/ext(popup:item/1156831/advert)?tabs=advert&amp;pfrom=100000000&amp;adst=PUBLISHED&amp;lst=PUBLISHED&amp;sort=sumTruNoNds,desc&amp;page=6</t>
  </si>
  <si>
    <t xml:space="preserve">"Karazhanbasmunai" شرکت    </t>
  </si>
  <si>
    <t>https://zakup.sk.kz/#/ext(popup:item/1160021/advert)?tabs=advert&amp;pfrom=1000000000&amp;adst=PUBLISHED&amp;lst=PUBLISHED&amp;sort=sumTruNoNds,desc&amp;page=1</t>
  </si>
  <si>
    <t>1404/08/26</t>
  </si>
  <si>
    <t>خدمات انتقال نفت خام از طریق خط لوله</t>
  </si>
  <si>
    <t>https://zakup.sk.kz/#/ext(popup:item/1157610/advert)?tabs=advert&amp;pfrom=1000000000&amp;adst=PUBLISHED&amp;lst=PUBLISHED&amp;sort=sumTruNoNds,desc&amp;page=2</t>
  </si>
  <si>
    <t>davletov.r@mwl.kz</t>
  </si>
  <si>
    <t xml:space="preserve">"Magistral'nyy Vodovod" شرکت    </t>
  </si>
  <si>
    <t>نوسازی تأسیسات تصفیه آب "کولساری" (ساخت به صورت کلید در دست)</t>
  </si>
  <si>
    <t>https://zakup.sk.kz/#/ext(popup:item/1159536/advert)?tabs=advert&amp;pfrom=100000000&amp;adst=PUBLISHED&amp;lst=PUBLISHED&amp;sort=sumTruNoNds,desc&amp;page=4</t>
  </si>
  <si>
    <t>1404/08/27</t>
  </si>
  <si>
    <t>عملیات ژئوالکتروشیمیایی اکتشاف هیدروکربن‌ها</t>
  </si>
  <si>
    <t>eamirgaliyev@mail.ru</t>
  </si>
  <si>
    <t>https://goszakup.gov.kz/ru/announce/index/15632888</t>
  </si>
  <si>
    <t>15632888-1</t>
  </si>
  <si>
    <t>15632151-1</t>
  </si>
  <si>
    <t>https://goszakup.gov.kz/ru/announce/index/15632151</t>
  </si>
  <si>
    <t>تکمیل ساخت مجتمع‌ های مسکونی همراه با شبکه‌ های تأسیسات داخلی در شهر آلماتی</t>
  </si>
  <si>
    <t>https://goszakup.gov.kz/ru/announce/index/15628927</t>
  </si>
  <si>
    <t>15628927-1</t>
  </si>
  <si>
    <t>ساخت مدرسه‌ای برای ۲۰۰ دانش‌آموز در روستای تولپ، استان مانگیستائو</t>
  </si>
  <si>
    <t>https://goszakup.gov.kz/ru/announce/index/15624197</t>
  </si>
  <si>
    <t>Ugz_shymkent@mail.ru</t>
  </si>
  <si>
    <t>15624197-1</t>
  </si>
  <si>
    <t>دپارتمان ساخت‌و‌ساز چیمکنت</t>
  </si>
  <si>
    <t>تعمیر اساسی ساختمان بیمارستان شماره ۳ شهر شیمکنت</t>
  </si>
  <si>
    <t>تعمیر  و ساخت مدرسه شماره ۷۸ شهر آلماتی (با تخریب ساختمان‌های موجود)</t>
  </si>
  <si>
    <t>https://zakup.sk.kz/#/ext(popup:item/1160586/advert)?tabs=advert&amp;pfrom=1000000000&amp;adst=PUBLISHED&amp;lst=PUBLISHED&amp;sort=sumTruNoNds,desc&amp;page=2</t>
  </si>
  <si>
    <t>فرآوری تولید برق از گاز همراه نفت در گروه میادین "اواز" ، شرکت بهره‌برداری میدان‌های نفتی"کااینارمونای‌گاز"</t>
  </si>
  <si>
    <t>https://zakup.sk.kz/#/ext(popup:item/1160584/advert)?tabs=advert&amp;pfrom=1000000000&amp;adst=PUBLISHED&amp;lst=PUBLISHED&amp;sort=sumTruNoNds,desc&amp;page=2</t>
  </si>
  <si>
    <t>https://zakup.sk.kz/#/ext(popup:item/1160587/advert)?tabs=advert&amp;pfrom=1000000000&amp;adst=PUBLISHED&amp;lst=PUBLISHED&amp;sort=sumTruNoNds,desc&amp;page=2</t>
  </si>
  <si>
    <t>فرآوری تولید برق از گاز همراه نفت در میدان "و.ماکات" ، شرکت بهره‌برداری میدان‌های نفتی"دوسورمونایگاز"</t>
  </si>
  <si>
    <t>فرآوری تولید برق از گاز همراه نفت در میدان "آکتوبه" ، شرکت بهره‌برداری میدان‌های نفتی"ژیلیوایمونایگاز"</t>
  </si>
  <si>
    <t>فرآوری تولید برق از گاز همراه نفت  در میدان "آکتوبه" ، شرکت بهره‌برداری میدان‌های نفتی"ژیلیوایمونایگاز"</t>
  </si>
  <si>
    <t>https://zakup.sk.kz/#/ext(popup:item/1160588/advert)?tabs=advert&amp;pfrom=100000000&amp;adst=PUBLISHED&amp;lst=PUBLISHED&amp;sort=sumTruNoNds,desc&amp;page=4</t>
  </si>
  <si>
    <t>نگهداری سیستم‌های اندازه‌گیری مقدار و شاخص‌های کیفیت نفت</t>
  </si>
  <si>
    <t>https://zakup.sk.kz/#/ext(popup:item/1160449/advert)?tabs=advert&amp;pfrom=100000000&amp;adst=PUBLISHED&amp;lst=PUBLISHED&amp;sort=sumTruNoNds,desc&amp;page=4</t>
  </si>
  <si>
    <t>https://zakup.sk.kz/#/ext(popup:item/1160577/advert)?tabs=advert&amp;pfrom=100000000&amp;adst=PUBLISHED&amp;lst=PUBLISHED&amp;sort=sumTruNoNds,desc&amp;page=4</t>
  </si>
  <si>
    <t>فرآوری تولید برق از گاز همراه نفت  در میدان "گران" ، شرکت بهره‌برداری میدان‌های نفتی"ژائیکمونایگاز"</t>
  </si>
  <si>
    <t>نوسازی تجهیزات شبکه (شبکه کمپوسی)</t>
  </si>
  <si>
    <t>https://zakup.sk.kz/#/ext(popup:item/1159369/advert)?tabs=advert&amp;pfrom=100000000&amp;adst=PUBLISHED&amp;lst=PUBLISHED&amp;sort=sumTruNoNds,desc&amp;page=4</t>
  </si>
  <si>
    <t>m.ospanov@sk.KZ</t>
  </si>
  <si>
    <t>عملیات تعمیر و نگهداری چاه در میدان "کارازانباس"</t>
  </si>
  <si>
    <t>https://zakup.sk.kz/#/ext(popup:item/1160692/advert)?tabs=advert&amp;pfrom=100000000&amp;adst=PUBLISHED&amp;lst=PUBLISHED&amp;sort=sumTruNoNds,desc&amp;page=4</t>
  </si>
  <si>
    <t>15623885-1</t>
  </si>
  <si>
    <t>شرکت "صندوق وام‌های مشکل‌دار"</t>
  </si>
  <si>
    <t>تعمیرات جاری ساختمان مرکز تجاری "D-160"</t>
  </si>
  <si>
    <t>https://goszakup.gov.kz/ru/announce/index/15623885</t>
  </si>
  <si>
    <t>15633782-1</t>
  </si>
  <si>
    <t>https://goszakup.gov.kz/ru/announce/index/15633782</t>
  </si>
  <si>
    <t>دپارتمان تدارکات عمومی و املاک شهرداری استان آتیرائو</t>
  </si>
  <si>
    <t>دپارتمان انرژی و مسکن و خدمات عمومی استان آتیرائو</t>
  </si>
  <si>
    <t>بازسازی ایستگاه پمپاژ فاضلاب KNS-14A (خیابان آزاتیک 72-B) در شهر آتیرائو</t>
  </si>
  <si>
    <t>15618525-1</t>
  </si>
  <si>
    <t>بازسازی ایستگاه پمپاژ فاضلاب KNS-4A (منطقه کوچک آوانگارد-3) در شهر آتیرائو</t>
  </si>
  <si>
    <t>https://goszakup.gov.kz/ru/announce/index/15618525</t>
  </si>
  <si>
    <t>https://goszakup.gov.kz/ru/announce/index/15661357</t>
  </si>
  <si>
    <t>15661357-1</t>
  </si>
  <si>
    <t>اداره توسعه فضاهای عمومی شهر آلماتی</t>
  </si>
  <si>
    <t>1404/08/20</t>
  </si>
  <si>
    <t>خرید 20 دستگاه لودر مجهز به تجهیزات بالابری، بدون نیروی محرکه الکتریکی</t>
  </si>
  <si>
    <t>شرکت "نیروگاه برق آبی اوست-کامنوگورسک"</t>
  </si>
  <si>
    <t>https://zakup.sk.kz/#/ext(popup:item/1159043/advert)?tabs=advert&amp;pfrom=1000000000&amp;adst=PUBLISHED&amp;lst=PUBLISHED&amp;sort=sumTruNoNds,desc&amp;page=2</t>
  </si>
  <si>
    <t>1404/09/03</t>
  </si>
  <si>
    <t>natalya.bazanova@ukges.kz</t>
  </si>
  <si>
    <t>تعمیرات اساسی واحد برق آبی شماره ۴</t>
  </si>
  <si>
    <t>https://zakup.sk.kz/#/ext(popup:item/1158638/advert)?tabs=advert&amp;pfrom=1000000000&amp;adst=PUBLISHED&amp;lst=PUBLISHED&amp;sort=sumTruNoNds,desc&amp;page=2</t>
  </si>
  <si>
    <t>خرید ۱۲۲۰۰ تن متانول فنی (الکل متیلیک)، درجه A</t>
  </si>
  <si>
    <t>خرید کاتالیزورهای نفتی  LCPS 30، HR 945، HR 845،  HR 648</t>
  </si>
  <si>
    <t>https://zakup.sk.kz/#/ext(popup:item/1164417/advert)?tabs=advert&amp;pfrom=1000000000&amp;adst=PUBLISHED&amp;lst=PUBLISHED&amp;sort=sumTruNoNds,desc&amp;page=2</t>
  </si>
  <si>
    <t>1404/08/29</t>
  </si>
  <si>
    <t>متیل ترت بوتیل اتر</t>
  </si>
  <si>
    <t>https://zakup.sk.kz/#/ext(popup:item/1159573/advert)?tabs=advert&amp;pfrom=1000000000&amp;adst=PUBLISHED&amp;lst=PUBLISHED&amp;sort=sumTruNoNds,desc&amp;page=3</t>
  </si>
  <si>
    <t>https://zakup.sk.kz/#/ext(popup:item/1161689/advert)?tabs=advert&amp;pfrom=1000000000&amp;adst=PUBLISHED&amp;lst=PUBLISHED&amp;sort=sumTruNoNds,desc&amp;page=4</t>
  </si>
  <si>
    <t>ایستگاه گرمایش نفت "اوپورنایا". بازسازی کوره گرمایش شماره 3</t>
  </si>
  <si>
    <t> 1164299</t>
  </si>
  <si>
    <t>https://zakup.sk.kz/#/ext(popup:item/1164299/advert)?tabs=advert&amp;pfrom=100000000&amp;adst=PUBLISHED&amp;lst=PUBLISHED&amp;sort=sumTruNoNds,desc&amp;page=4</t>
  </si>
  <si>
    <t>15648783-1</t>
  </si>
  <si>
    <t>https://goszakup.gov.kz/ru/announce/index/15648783</t>
  </si>
  <si>
    <t xml:space="preserve">دپارتمان ساخت‌و‌‍ساز شهر </t>
  </si>
  <si>
    <t>بازسازی ساختمان مدرسه کارآفرینی، منطقه مدئو، شهر آلماتی</t>
  </si>
  <si>
    <t>https://zakup.sk.kz/#/ext(popup:item/1156827/advert)?tabs=advert&amp;pfrom=1000000000&amp;adst=PUBLISHED&amp;lst=PUBLISHED&amp;sort=sumTruNoNds,desc&amp;page=4</t>
  </si>
  <si>
    <t>A.Makashev@kmg.kz</t>
  </si>
  <si>
    <t>خرید ۱۹۹۴ دستگاه پمپ، میله مکنده چاه</t>
  </si>
  <si>
    <t>https://goszakup.gov.kz/ru/announce/index/15685083</t>
  </si>
  <si>
    <t>15657478-3</t>
  </si>
  <si>
    <t>1404/09/29</t>
  </si>
  <si>
    <t xml:space="preserve"> دپارتمان تدارکات عمومی شهر چیمکنت</t>
  </si>
  <si>
    <t>دپارتمان حمل‌و‌نقل مسافر و بزرگراه‌های شهر چیمکنت</t>
  </si>
  <si>
    <t>ساخت تقاطع ترافیکی در تقاطع خیابان‌های بایدیبک بی و مالایا اوبیزدنایا در چیمکنت</t>
  </si>
  <si>
    <t>15684037-1</t>
  </si>
  <si>
    <t>https://goszakup.gov.kz/ru/announce/index/15684037</t>
  </si>
  <si>
    <t xml:space="preserve">ساخت ساختمان مستقل با ظرفیت ۴۰۰ نفر در محوطه مدرسه-جمنازیوم شماره ۱ درمنطقه آئوزوف </t>
  </si>
  <si>
    <t>15683590-1</t>
  </si>
  <si>
    <t>https://goszakup.gov.kz/ru/announce/index/15683590</t>
  </si>
  <si>
    <t>دپارتمان تدارکات عمومی  استان پاولودار</t>
  </si>
  <si>
    <t>دپارتمان تراموای شهر پاولودار به نام د.د. محمودوف</t>
  </si>
  <si>
    <t>خرید ۱۰ دستگاه واگن تراموای خودران</t>
  </si>
  <si>
    <t>15683253-1</t>
  </si>
  <si>
    <t>https://goszakup.gov.kz/ru/announce/index/15683253</t>
  </si>
  <si>
    <t>بازسازی و الحاق به مدرسه شماره ۴۳ (سالن ورزشی و سالن اجتماعات)</t>
  </si>
  <si>
    <t>15675163-1</t>
  </si>
  <si>
    <t>https://goszakup.gov.kz/ru/announce/index/15675163</t>
  </si>
  <si>
    <t>1404/09/28</t>
  </si>
  <si>
    <t>1404/09/30</t>
  </si>
  <si>
    <t>دپارتمان تدارکات دولتی استان ژتیسو</t>
  </si>
  <si>
    <t>دپارتمان ساخت‌و‌‍ساز استان</t>
  </si>
  <si>
    <t>بازسازی و مرمت ساختمان موجود و ساخت بلوک بیمارستانی جدید در ژارکنت</t>
  </si>
  <si>
    <t>15670849-1</t>
  </si>
  <si>
    <t>e.dorofeeva@astana.kz</t>
  </si>
  <si>
    <t>دپارتمان دارایی‌ها و تدارکات عمومی شهر آستانه</t>
  </si>
  <si>
    <t>تعمیرات اساسی توربو ژنراتور TF-125-2U3، واحد شماره 4</t>
  </si>
  <si>
    <t>15701573-1</t>
  </si>
  <si>
    <t>بخش ساخت‌و‌ساز شهرداری کاستانای</t>
  </si>
  <si>
    <t>ساخت ساختمان مسکونی چهار‌بخشی شماره ۱۲۳ در محله «برکه» در شهر کوستانای</t>
  </si>
  <si>
    <t>1404/08/30</t>
  </si>
  <si>
    <t>https://goszakup.gov.kz/ru/announce/index/15701573</t>
  </si>
  <si>
    <t>دپارتمان تدارکات عمومی استانداری کوستانای</t>
  </si>
  <si>
    <t>https://goszakup.gov.kz/ru/announce/index/15697594</t>
  </si>
  <si>
    <t>15697594-1</t>
  </si>
  <si>
    <t>دپارتمان ساخت‌وساز شهر آستانه</t>
  </si>
  <si>
    <t>ساخت ایستگاه پمپاژ فاضلاب و فاضلاب در تقاطع E15 و E33  آستانه</t>
  </si>
  <si>
    <t>15694602-1</t>
  </si>
  <si>
    <t>1404/09/04</t>
  </si>
  <si>
    <t>https://goszakup.gov.kz/ru/announce/index/15694602</t>
  </si>
  <si>
    <t>دپارتمان مسکن و خدمات عمومی شهر سمی</t>
  </si>
  <si>
    <t>خدمات نگهداری از میادین، پارک‌ها و باغ‌ها در شهر سمی، استان آبای</t>
  </si>
  <si>
    <t>UGZ_Abai_oblysy@mail.kz</t>
  </si>
  <si>
    <t>15694438-1</t>
  </si>
  <si>
    <t>اداره ساخت‌وساز بخش</t>
  </si>
  <si>
    <t xml:space="preserve"> ساخت زیرساخت‌های مهندسی و ارتباطی برای مناطق مسکونی و محله‌ها در شهر آتیراو</t>
  </si>
  <si>
    <t>https://goszakup.gov.kz/ru/announce/index/15694438</t>
  </si>
  <si>
    <t>دپارتمان تدارکات عمومی و املاک شهرداری استان</t>
  </si>
  <si>
    <t>دفتر شهردار در کولساری</t>
  </si>
  <si>
    <t>ساخت روشنایی خیابان در شهر کولساری، استان آتیرائو</t>
  </si>
  <si>
    <t>15692990-1</t>
  </si>
  <si>
    <t>1404/08/28</t>
  </si>
  <si>
    <t>https://goszakup.gov.kz/ru/announce/index/15692990</t>
  </si>
  <si>
    <t>https://zakup.sk.kz/#/ext(popup:item/1162839/advert)?tabs=advert&amp;pfrom=1000000000&amp;adst=PUBLISHED&amp;lst=PUBLISHED&amp;sort=sumTruNoNds,desc&amp;page=1</t>
  </si>
  <si>
    <t>1404/09/07</t>
  </si>
  <si>
    <t>شرکت "JOINT VENTURE “AKBASTAU"</t>
  </si>
  <si>
    <t>اتصال چاه‌های بلوک‌های فناوری، قطعات ۱/۳/۴، میدان بودیونوف</t>
  </si>
  <si>
    <t>https://zakup.sk.kz/#/ext(popup:item/1161544/advert)?tabs=advert&amp;pfrom=1000000000&amp;adst=PUBLISHED&amp;lst=PUBLISHED&amp;sort=sumTruNoNds,desc&amp;page=1</t>
  </si>
  <si>
    <t>کارهای تعمیر اساسی چاه‌ها</t>
  </si>
  <si>
    <t>https://zakup.sk.kz/#/ext(popup:item/1161865/advert)?tabs=advert&amp;pfrom=1000000000&amp;adst=PUBLISHED&amp;lst=PUBLISHED&amp;sort=sumTruNoNds,desc&amp;page=3</t>
  </si>
  <si>
    <t>خرید ۶۰۲۹۱۰ متر کابل برق TFL (۲x۱۶ میلی‌متر مربع)</t>
  </si>
  <si>
    <t>خرید ۱۲۶۰ تن لوله‌های پمپاژ-فشرده‌سازی</t>
  </si>
  <si>
    <t>https://zakup.sk.kz/#/ext(popup:item/1163370/advert)?tabs=advert&amp;pfrom=1000000000&amp;adst=PUBLISHED&amp;lst=PUBLISHED&amp;sort=sumTruNoNds,desc&amp;page=5</t>
  </si>
  <si>
    <t>استخراج سنگ معدن کوارتز–فلوریت</t>
  </si>
  <si>
    <t>1404/09/11</t>
  </si>
  <si>
    <t>https://zakup.sk.kz/#/ext(popup:item/1165536/advert)?tabs=advert&amp;pfrom=100000000&amp;adst=PUBLISHED&amp;lst=PUBLISHED&amp;sort=sumTruNoNds,desc&amp;page=5</t>
  </si>
  <si>
    <t>BibikTV@ulba.kz</t>
  </si>
  <si>
    <t>شرکت "Ulba Metallurgical Plant"</t>
  </si>
  <si>
    <t>1404/09/10</t>
  </si>
  <si>
    <t>https://zakup.sk.kz/#/ext(popup:item/1165327/advert)?tabs=advert&amp;pfrom=100000000&amp;adst=PUBLISHED&amp;lst=PUBLISHED&amp;sort=sumTruNoNds,desc&amp;page=5</t>
  </si>
  <si>
    <t>ساخت کارخانه تصفیه نهایی (۴۰۰۰ تن در سال)، پروژه اینکای "پرو-۱"</t>
  </si>
  <si>
    <t>https://zakup.sk.kz/#/ext(popup:item/1164405/advert)?tabs=advert&amp;pfrom=100000000&amp;adst=PUBLISHED&amp;lst=PUBLISHED&amp;sort=sumTruNoNds,desc&amp;page=5</t>
  </si>
  <si>
    <t>سیستم کنترل دسترسی و حضور و غیاب در تأسیسات قزاقتلکوم (کد پروژه: ۲۰۲۵-۴۰-۷۱۵۱)</t>
  </si>
  <si>
    <t>https://goszakup.gov.kz/ru/announce/index/15720084</t>
  </si>
  <si>
    <t>خرید یک مجموعه گرم‌کننده با فشار بالا</t>
  </si>
  <si>
    <t>15720084-1</t>
  </si>
  <si>
    <t>15716228-1</t>
  </si>
  <si>
    <t>https://goszakup.gov.kz/ru/announce/index/15716228</t>
  </si>
  <si>
    <t>مدرسه جامع شماره ۶</t>
  </si>
  <si>
    <t>بازسازی اساسی ساختمان مدرسه شماره ۶، ژاناوزن، استان مانگیستاو</t>
  </si>
  <si>
    <t>1404/09/05</t>
  </si>
  <si>
    <t>https://goszakup.gov.kz/ru/announce/index/15714304</t>
  </si>
  <si>
    <t>ساخت تقاطع ترافیکی در تقاطع خیابان‌های بایدیبک بی و مالایا اوبیزدنایا</t>
  </si>
  <si>
    <t>https://zakup.sk.kz/#/ext(popup:item/1165873/advert)?tabs=advert&amp;pfrom=1000000000&amp;adst=PUBLISHED&amp;lst=PUBLISHED&amp;sort=sumTruNoNds,desc&amp;page=3</t>
  </si>
  <si>
    <t>daniyar.zakiryanov@Ekibastuz-gres1.kz</t>
  </si>
  <si>
    <t>1404/09/14</t>
  </si>
  <si>
    <t>نیروگاه حرارتی اکیباس‌توز-۱ به نام بولات نورژانوف</t>
  </si>
  <si>
    <t xml:space="preserve">خرید 6300 تن مازوت کوره‌ای، مارک ۱۰۰  </t>
  </si>
  <si>
    <t>Mukasheva_R@Railways.kz</t>
  </si>
  <si>
    <t>https://zakup.sk.kz/#/ext(popup:item/1166105/advert)?tabs=advert&amp;pfrom=100000000&amp;adst=PUBLISHED&amp;lst=PUBLISHED&amp;sort=sumTruNoNds,desc&amp;page=5</t>
  </si>
  <si>
    <t>خرید ۶۱۴۰۰۰ تن روغن موتور دیزلی چهار فصل</t>
  </si>
  <si>
    <t>خرید ۷۶۷/۱۰ تن لوله پمپی-کمپرسوری فولادی</t>
  </si>
  <si>
    <t>https://zakup.sk.kz/#/ext(popup:item/1164287/advert)?tabs=advert&amp;pfrom=100000000&amp;adst=PUBLISHED&amp;lst=PUBLISHED&amp;sort=sumTruNoNds,desc&amp;page=5</t>
  </si>
  <si>
    <t>شرکت "Kazakhoil Aktobe"</t>
  </si>
  <si>
    <t>ساخت و بازسازی جاده‌ها، شبکه‌های آب و برق و جاده‌ها در مناطق مسکونی آستانه.</t>
  </si>
  <si>
    <t>https://goszakup.gov.kz/ru/announce/index/15721991</t>
  </si>
  <si>
    <t>دپارتمان حمل‌و‌نقل آستانه</t>
  </si>
  <si>
    <t>15721991-1</t>
  </si>
  <si>
    <t>15738006-1</t>
  </si>
  <si>
    <t>https://goszakup.gov.kz/ru/announce/index/15738006</t>
  </si>
  <si>
    <t>ساخت مدرسه جدید در آستانه، منطقه نورا</t>
  </si>
  <si>
    <t>15737831-1</t>
  </si>
  <si>
    <t>https://goszakup.gov.kz/ru/announce/index/15737831</t>
  </si>
  <si>
    <t>بازسازی برای مدرسه شبانه‌روزی با الحاق مدرسه متوسطه شماره ۱۹</t>
  </si>
  <si>
    <t>جبران توان راکتیو در شبکه ۲۲۰-۱۱۰ کیلو ولت و نصب دستگاه کنترل ولتاژ در پست ۱۱۰/۱۰/۶ کیلوولت "زاپادنیا"</t>
  </si>
  <si>
    <t>15724082-1</t>
  </si>
  <si>
    <t>1404/09/06</t>
  </si>
  <si>
    <t>شرکت "Astana-Regional Electric Grid Company"</t>
  </si>
  <si>
    <t>شرکت "Baiken-U"</t>
  </si>
  <si>
    <t>https://zakup.sk.kz/#/ext(popup:item/1168528/advert)?tabs=advert&amp;pfrom=1000000000&amp;adst=PUBLISHED&amp;lst=PUBLISHED&amp;sort=sumTruNoNds,desc&amp;page=1</t>
  </si>
  <si>
    <t>1404/09/17</t>
  </si>
  <si>
    <t>d.karakoz@baiken-u.kazatomprom.kz</t>
  </si>
  <si>
    <t>خرید ۱۳۵۹۱۹ تن اسید سولفوریک درجه فنی ۱</t>
  </si>
  <si>
    <t>https://zakup.sk.kz/#/ext(popup:item/1168352/advert)?tabs=advert&amp;pfrom=1000000000&amp;adst=PUBLISHED&amp;lst=PUBLISHED&amp;sort=sumTruNoNds,desc&amp;page=2</t>
  </si>
  <si>
    <t>خرید ۶۶۰۰ تن آمونیاک بدون آب، درجه Ak</t>
  </si>
  <si>
    <t>خرید ۶۳۰۰ تن نفت کوره M-100</t>
  </si>
  <si>
    <t>تجهیز چاه‌های میادین نفت و گاز ناحیه عملیاتی ژیلیوی‌مونای‌گاز (۱۰ حلقه چاه)</t>
  </si>
  <si>
    <t>1404/09/18</t>
  </si>
  <si>
    <t>https://zakup.sk.kz/#/ext(popup:item/1165274/advert)?tabs=advert&amp;pfrom=1000000000&amp;adst=PUBLISHED&amp;lst=PUBLISHED&amp;sort=sumTruNoNds,desc&amp;page=4</t>
  </si>
  <si>
    <t>توسعه و پیاده‌سازی سامانه اطلاعاتی</t>
  </si>
  <si>
    <t>شرکت «Energy Solutions Center»</t>
  </si>
  <si>
    <t>https://zakup.sk.kz/#/ext(popup:item/1167602/advert)?tabs=advert&amp;pfrom=100000000&amp;adst=PUBLISHED&amp;lst=PUBLISHED&amp;sort=sumTruNoNds,desc&amp;page=4</t>
  </si>
  <si>
    <t>g.abdikarimova@e-s-center.kz</t>
  </si>
  <si>
    <t>https://goszakup.gov.kz/ru/announce/index/15764210</t>
  </si>
  <si>
    <t>15764210-1</t>
  </si>
  <si>
    <t>نگهداشت جاری خیابان‌ها و فضاهای عمومی بخش غربی شهر</t>
  </si>
  <si>
    <t>دپارتمان حمل و نقل استانداری کاستانای</t>
  </si>
  <si>
    <t>دپارتمان دارایی‌ها و تدارکات عمومی کاستانی</t>
  </si>
  <si>
    <t>aliya241072@mail.ru</t>
  </si>
  <si>
    <t>https://goszakup.gov.kz/ru/announce/index/15762883</t>
  </si>
  <si>
    <t>15762883-1</t>
  </si>
  <si>
    <t>نگهداشت جاری خیابان‌ها و فضاهای عمومی بخش مرکزی شهر</t>
  </si>
  <si>
    <t>دپارتمان ساخت‌و‌ساز استان آلماتی</t>
  </si>
  <si>
    <t>15760433-1</t>
  </si>
  <si>
    <t>1404/09/12</t>
  </si>
  <si>
    <t>https://goszakup.gov.kz/ru/announce/index/15760433</t>
  </si>
  <si>
    <t>دپارتمان تدارکات عمومی آلماتی</t>
  </si>
  <si>
    <t>ساخت ساختمان مؤسسه دولتی "مدرسه هنر" در روستای اوزیناگاش (همراه با تخریب ساختمان موجود)</t>
  </si>
  <si>
    <t>15763883-1</t>
  </si>
  <si>
    <t>https://goszakup.gov.kz/ru/announce/index/15763883</t>
  </si>
  <si>
    <t>1404/09/13</t>
  </si>
  <si>
    <t>ساخت مدرسه شبانه‌روزی ویژه کودکان نابینا و کم‌بینا شماره ۴</t>
  </si>
  <si>
    <t>15758288-1</t>
  </si>
  <si>
    <t>https://goszakup.gov.kz/ru/announce/index/15758288</t>
  </si>
  <si>
    <t>شرکت ""آستانه تازالیک"</t>
  </si>
  <si>
    <t>خدمات نظافت دستی پیاده‌روها و پارکینگ‌ها</t>
  </si>
  <si>
    <t>15758247-1</t>
  </si>
  <si>
    <t>https://goszakup.gov.kz/ru/announce/index/15758247</t>
  </si>
  <si>
    <t xml:space="preserve"> دپارتمان انرژی و مسکن و خدمات عمومی منطقه ژتیسو</t>
  </si>
  <si>
    <t>ساخت خط لوله گازرسانی ورودی و شبکه‌های توزیع گاز آشیبولاق و مرکلیک</t>
  </si>
  <si>
    <t>15756673-1</t>
  </si>
  <si>
    <t>ساخت ساختمان مسکونی چهار‌بخشی شماره ۱۲۳ در محله "برکه"</t>
  </si>
  <si>
    <t>دپارتمان ساخت‌و‌ساز شهر کاستانای</t>
  </si>
  <si>
    <t>دپارتمان تدارکات عمومی استان کاستانای</t>
  </si>
  <si>
    <t>15773008-1</t>
  </si>
  <si>
    <t>1404/09/19</t>
  </si>
  <si>
    <t>https://goszakup.gov.kz/ru/announce/index/15773008</t>
  </si>
  <si>
    <t>نگهداری جاری خیابان‌ها و فضاهای عمومی</t>
  </si>
  <si>
    <t>دپارتمان دارایی‌ها و تدارکات عمومی استان کاستانای</t>
  </si>
  <si>
    <t xml:space="preserve">
15772996-1</t>
  </si>
  <si>
    <t>https://goszakup.gov.kz/ru/announce/index/15772996</t>
  </si>
  <si>
    <t>نگهداری خیابان‌های شهر پاولدار (منطقه شرق)</t>
  </si>
  <si>
    <t>15769031-1</t>
  </si>
  <si>
    <t>نگهداشت جاری خیابان‌ها و فضاهای عمومی بخش شمالی شهر</t>
  </si>
  <si>
    <t>https://goszakup.gov.kz/ru/announce/index/15769031</t>
  </si>
  <si>
    <t>komsob1@mail.kz</t>
  </si>
  <si>
    <t>15764602-1</t>
  </si>
  <si>
    <t>https://goszakup.gov.kz/ru/announce/index/15764602</t>
  </si>
  <si>
    <t>خرید آپارتمان‌های یک‌خوابه برای اقشار آسیب‌پذیر جامعه</t>
  </si>
  <si>
    <t>15764405-1</t>
  </si>
  <si>
    <t>https://goszakup.gov.kz/ru/announce/index/15764405</t>
  </si>
  <si>
    <t>خرید آپارتمان‌های سه‌خوابه برای اقشار آسیب‌پذیر جامعه</t>
  </si>
  <si>
    <t>15765832-1</t>
  </si>
  <si>
    <t>https://goszakup.gov.kz/ru/announce/index/15765832</t>
  </si>
  <si>
    <t>خرید آپارتمان‌های دو‌خوابه برای اقشار آسیب‌پذیر جامعه</t>
  </si>
  <si>
    <t>1404/09/24</t>
  </si>
  <si>
    <t>https://zakup.sk.kz/#/ext(popup:item/1156134/advert)?tabs=advert&amp;pfrom=100000000&amp;adst=PUBLISHED&amp;lst=PUBLISHED&amp;sort=sumTruNoNds,desc&amp;page=2</t>
  </si>
  <si>
    <t>تعمیرات اساسی موتور Titan-130S و سامانه کنترل واحد گازی ۶ ایستگاه "ماکات"</t>
  </si>
  <si>
    <t>https://zakup.sk.kz/#/ext(popup:item/1169284/advert)?tabs=advert&amp;pfrom=100000000&amp;adst=PUBLISHED&amp;lst=PUBLISHED&amp;sort=sumTruNoNds,desc&amp;page=4</t>
  </si>
  <si>
    <t>ساخت سوله برای تعمیر واحدهای بالابر DOM</t>
  </si>
  <si>
    <t>https://zakup.sk.kz/#/ext(popup:item/1167100/advert)?tabs=advert&amp;pfrom=100000000&amp;adst=PUBLISHED&amp;lst=PUBLISHED&amp;sort=sumTruNoNds,desc&amp;page=4</t>
  </si>
  <si>
    <t>خرید ۶۲۵/۵ تن لوله پمپ-کمپرسور فولادی</t>
  </si>
  <si>
    <t>15787573-1</t>
  </si>
  <si>
    <t>https://goszakup.gov.kz/ru/announce/index/15787573</t>
  </si>
  <si>
    <t>دپارتمان تدارکات عمومی استان ترکستان</t>
  </si>
  <si>
    <t>1404/09/20</t>
  </si>
  <si>
    <t>دپارتمان مسکن و خدمات عمومی ناحیه ساریاگاش</t>
  </si>
  <si>
    <t>ساخت شبکه‌های فاضلاب، شهر ساریاگاش</t>
  </si>
  <si>
    <t>خرید 135919 تن اسید سولفوریک درجه 1</t>
  </si>
  <si>
    <t>شرکت «BAIKEN-U»</t>
  </si>
  <si>
    <t>https://zakup.sk.kz/#/ext(popup:item/1173838/advert)?tabs=advert&amp;pfrom=1000000000&amp;adst=PUBLISHED&amp;lst=PUBLISHED&amp;sort=sumTruNoNds,desc&amp;page=1</t>
  </si>
  <si>
    <t>https://zakup.sk.kz/#/ext(popup:item/1172266/advert)?tabs=advert&amp;pfrom=1000000000&amp;adst=PUBLISHED&amp;lst=PUBLISHED&amp;sort=sumTruNoNds,desc&amp;page=1</t>
  </si>
  <si>
    <t>خرید 4 قطعه لوکوموتیو موتوری و 4 قطعه واگن ریلی موتوری</t>
  </si>
  <si>
    <t>شرکت کازتمیرترانس</t>
  </si>
  <si>
    <t>https://zakup.sk.kz/#/ext(popup:item/1170979/advert)?tabs=advert&amp;pfrom=1000000000&amp;adst=PUBLISHED&amp;lst=PUBLISHED&amp;sort=sumTruNoNds,desc&amp;page=2</t>
  </si>
  <si>
    <t>تعمیرات دپویی واگن‌های باری برای سه‌ماهه اول سال ۲۰۲۶</t>
  </si>
  <si>
    <t>تعمیرات اساسی واگن‌های باری برای سه‌ماهه اول سال ۲۰۲۶</t>
  </si>
  <si>
    <t>https://zakup.sk.kz/#/ext(popup:item/1171198/advert)?tabs=advert&amp;pfrom=1000000000&amp;adst=PUBLISHED&amp;lst=PUBLISHED&amp;sort=sumTruNoNds,desc&amp;page=2</t>
  </si>
  <si>
    <t>https://zakup.sk.kz/#/ext(popup:item/1167662/advert)?tabs=advert&amp;pfrom=1000000000&amp;adst=PUBLISHED&amp;lst=PUBLISHED&amp;sort=sumTruNoNds,desc&amp;page=3</t>
  </si>
  <si>
    <t>aigerim.gubaidullina@kpi.kz</t>
  </si>
  <si>
    <t>شرکت ".Kazakhstan Petrochemical Industries Inc."</t>
  </si>
  <si>
    <t>خرید ۸۶۱۲۹ کیلوگرم افزودنی (پراکسید)</t>
  </si>
  <si>
    <t>https://goszakup.gov.kz/ru/announce/index/15826898</t>
  </si>
  <si>
    <t>1404/09/26</t>
  </si>
  <si>
    <t>1404/10/03</t>
  </si>
  <si>
    <t>1404/10/01</t>
  </si>
  <si>
    <t>1404/10/05</t>
  </si>
  <si>
    <t>15826898-1</t>
  </si>
  <si>
    <t>n.zharketkenov@korda.gov.kz</t>
  </si>
  <si>
    <t>دپارتمان حمل و‌ نقل شهر قیزیلاوردا</t>
  </si>
  <si>
    <t>طراحی خیابان در  قیزیلاوردا</t>
  </si>
  <si>
    <t>https://goszakup.gov.kz/ru/announce/index/15832455</t>
  </si>
  <si>
    <t>15832455-1</t>
  </si>
  <si>
    <t>1404/09/27</t>
  </si>
  <si>
    <t>1404/10/02</t>
  </si>
  <si>
    <t>بازسازی شبکه‌های آبرسانی در روستاهای ژییلما و مایاتا</t>
  </si>
  <si>
    <t>دپارتمان حمل و‌ نقل ناحیه ساریسو</t>
  </si>
  <si>
    <t>https://zakup.sk.kz/#/ext(popup:item/1173648/advert)?tabs=advert&amp;pfrom=10000000000&amp;adst=PUBLISHED&amp;lst=PUBLISHED&amp;sort=sumTruNoNds,desc&amp;page=1</t>
  </si>
  <si>
    <t>1404/10/08</t>
  </si>
  <si>
    <t>خرید ۶۴۵۰۰ تن متیل ترت بوتیل اتر ۱۸۹۳</t>
  </si>
  <si>
    <t>da.biyazov@kmg.kz</t>
  </si>
  <si>
    <t>https://zakup.sk.kz/#/ext(popup:item/1173241/advert)?tabs=advert&amp;pfrom=10000000000&amp;adst=PUBLISHED&amp;lst=PUBLISHED&amp;sort=sumTruNoNds,desc&amp;page=1</t>
  </si>
  <si>
    <t>1404/09/25</t>
  </si>
  <si>
    <t>خرید ۵۶۳۰۱۲ عدد شاتون برای پمپ میله‌ای عمقی</t>
  </si>
  <si>
    <t>https://zakup.sk.kz/#/ext(popup:item/1169007/advert)?tabs=advert&amp;pfrom=1000000000&amp;adst=PUBLISHED&amp;lst=PUBLISHED&amp;sort=sumTruNoNds,desc&amp;page=2</t>
  </si>
  <si>
    <t>ساخت مخزن ذخیره نفت ۲۰۰۰۰ مترمکعبی شماره ۱۲ در ایستگاه پمپاژ نفت "اوزن"</t>
  </si>
  <si>
    <t>15843809-1</t>
  </si>
  <si>
    <t>دپارتمان ساخت‌و‌ساز استانداری کستانای</t>
  </si>
  <si>
    <t>https://goszakup.gov.kz/ru/announce/index/15843809</t>
  </si>
  <si>
    <t>aibek_seiten@mail.ru</t>
  </si>
  <si>
    <t>دپارتمان تدارکات عمومی استانداری کستانای</t>
  </si>
  <si>
    <t>ساخت ۱۰ ساختمان مسکونی ۹ طبقه‌ای در محله آستانه، شهر توبیل</t>
  </si>
  <si>
    <t>انجام خدمات فنی و سرویس نگهداری لوکوموتیوها</t>
  </si>
  <si>
    <t>شرکت "KTZ-Freight Transportation"</t>
  </si>
  <si>
    <t>https://zakup.sk.kz/#/ext(popup:item/1168342/advert)?tabs=advert&amp;pfrom=1000000000&amp;adst=PUBLISHED&amp;lst=PUBLISHED&amp;sort=sumTruNoNds,desc&amp;page=2</t>
  </si>
  <si>
    <t>Baimuratova_AA@railways.kz</t>
  </si>
  <si>
    <t>شرکت "کازگرمونای"</t>
  </si>
  <si>
    <t>BAMANKULOVA@KGM.KZ</t>
  </si>
  <si>
    <t>https://zakup.sk.kz/#/ext(popup:item/1174304/advert)?tabs=advert&amp;pfrom=1000000000&amp;adst=PUBLISHED&amp;lst=PUBLISHED&amp;sort=sumTruNoNds,desc&amp;page=2</t>
  </si>
  <si>
    <t>انجام عملیات حفاری چاه‌های بهره‌برداری</t>
  </si>
  <si>
    <t>15841116-1</t>
  </si>
  <si>
    <t>نگهداری جاری خیابان‌ها و اماکن عمومی بخش شمالی شهر</t>
  </si>
  <si>
    <t>https://goszakup.gov.kz/ru/announce/index/15841116</t>
  </si>
  <si>
    <t>خرید ۱۹۷۸۰ کیلوگرم کاتالیست گوگرد СR-157</t>
  </si>
  <si>
    <t>https://zakup.sk.kz/#/ext(popup:item/1173672/advert)?tabs=advert&amp;pfrom=1000000000&amp;adst=PUBLISHED&amp;lst=PUBLISHED&amp;sort=sumTruNoNds,desc&amp;page=2</t>
  </si>
  <si>
    <t>خرید 209802 تن اسید سولفوریک فنی، تماسی، درجه ۱</t>
  </si>
  <si>
    <t>https://zakup.sk.kz/#/ext(popup:item/1175067/advert)?tabs=advert&amp;pfrom=1000000000&amp;adst=PUBLISHED&amp;lst=PUBLISHED&amp;sort=sumTruNoNds,desc&amp;page=1</t>
  </si>
  <si>
    <t>1404/10/15</t>
  </si>
  <si>
    <t>خرید ۱۳۳۵۰ کیلوگرم کاتالیزور ایزومریزاسیون حاوی پلاتین</t>
  </si>
  <si>
    <t> 1175236</t>
  </si>
  <si>
    <t>https://zakup.sk.kz/#/ext(popup:item/1175236/advert)?tabs=advert&amp;pfrom=1000000000&amp;adst=PUBLISHED&amp;lst=PUBLISHED&amp;sort=sumTruNoNds,desc&amp;page=2</t>
  </si>
  <si>
    <t>خرید ۸۹۵۴۰ عدد نقطه دسترسی برای انتقال بی‌سیم سیگنال‌ها</t>
  </si>
  <si>
    <t>https://zakup.sk.kz/#/ext(popup:item/1168542/advert)?tabs=advert&amp;pfrom=1000000000&amp;adst=PUBLISHED&amp;lst=PUBLISHED&amp;sort=sumTruNoNds,desc&amp;page=2</t>
  </si>
  <si>
    <t>ساخت سایت دفن زباله‌های جامد خانگی در استان پاولودار</t>
  </si>
  <si>
    <t>اداره منابع معدنی و محیط زیست و آب استان پاولودار</t>
  </si>
  <si>
    <t>1404/10/04</t>
  </si>
  <si>
    <t>1404/10/09</t>
  </si>
  <si>
    <t>https://goszakup.gov.kz/ru/announce/index/15852336</t>
  </si>
  <si>
    <t>15852336-1</t>
  </si>
  <si>
    <t>دپارتمان تدارکات عمومی استان پاولودار</t>
  </si>
  <si>
    <t>15846934-1</t>
  </si>
  <si>
    <t>دپارتمان حمل و نقل ناحیه موینکوم</t>
  </si>
  <si>
    <t>https://goszakup.gov.kz/ru/announce/index/15846934</t>
  </si>
  <si>
    <t>بازسازی شبکه آب روستای مویینکوم، استان ژامبیل</t>
  </si>
  <si>
    <t>نگهداری جاری خیابان‌ها و اماکن عمومی (روستاها)</t>
  </si>
  <si>
    <t>15850564-1</t>
  </si>
  <si>
    <t>https://goszakup.gov.kz/ru/announce/index/15850564</t>
  </si>
  <si>
    <t>دپارتمان حمل و نقل شهرداری کاستانی</t>
  </si>
  <si>
    <t>دپارتمان دارایی‌ها و تدارکات  عمومی کاستانی</t>
  </si>
  <si>
    <t>خرید ۱۰ دستگاه واگن تراموا با حرکت خودکار</t>
  </si>
  <si>
    <t>15853932-1</t>
  </si>
  <si>
    <t>https://goszakup.gov.kz/ru/announce/index/15853932</t>
  </si>
  <si>
    <t>اداره تراموای شهر پاولودار به نام د.د. محمودوف</t>
  </si>
  <si>
    <t>خرید مجموعه قطعات یدکی و متعلقات برند Sulzer</t>
  </si>
  <si>
    <t>https://zakup.sk.kz/#/ext(popup:item/1178922/advert)?tabs=advert&amp;pfrom=100000000&amp;adst=PUBLISHED&amp;lst=PUBLISHED&amp;sort=sumTruNoNds,desc&amp;page=4</t>
  </si>
  <si>
    <t>1404/10/16</t>
  </si>
  <si>
    <t>ساخت ساختمان الحاقی به بیمارستان ناحیه‌ای خرمتائو</t>
  </si>
  <si>
    <t>15854799-1</t>
  </si>
  <si>
    <t>https://goszakup.gov.kz/ru/announce/index/15854799</t>
  </si>
  <si>
    <t>دپارتمان تدارکات عمومی استان آکتوبه</t>
  </si>
  <si>
    <t>دپارتمان ساخت‌وساز استان  آکتوبه</t>
  </si>
  <si>
    <t>15834271-1</t>
  </si>
  <si>
    <t>https://goszakup.gov.kz/ru/announce/index/15834271</t>
  </si>
  <si>
    <t>بازسازی تأسیسات آب‌رسانی ایستگاه‌های مینارال و کوموزک</t>
  </si>
  <si>
    <t>https://goszakup.gov.kz/ru/announce/index/15861193</t>
  </si>
  <si>
    <t>دپارتمان حمل و نقل استان  آکتوبه</t>
  </si>
  <si>
    <t>15861193-1</t>
  </si>
  <si>
    <t>ساخت خط لوله گاز انتقالی و شبکه گازرسانی داخل روستای ژاباساک، شهرستان آیتکِبی، استان آکتوبه</t>
  </si>
  <si>
    <t>15850273-1</t>
  </si>
  <si>
    <t>https://goszakup.gov.kz/ru/announce/index/15850273</t>
  </si>
  <si>
    <t>ساخت جاده در استان آکتوبه، ناحیه موگالژارسکی، شهر کندیاگاش</t>
  </si>
  <si>
    <t>15845669-1</t>
  </si>
  <si>
    <t>https://goszakup.gov.kz/ru/announce/index/15845669</t>
  </si>
  <si>
    <t>دپارتمان حمل و نقل استان پاولودار</t>
  </si>
  <si>
    <t>بازسازی و توسعه مجدد ساختمان خوابگاه دانشکده فناوری اطلاعات پاولودار</t>
  </si>
  <si>
    <t>1404/10/10</t>
  </si>
  <si>
    <t>https://zakup.sk.kz/#/ext(popup:item/1176052/advert)?tabs=advert&amp;pfrom=1000000000&amp;adst=PUBLISHED&amp;lst=PUBLISHED&amp;sort=sumTruNoNds,desc&amp;page=1</t>
  </si>
  <si>
    <t>1404/10/22</t>
  </si>
  <si>
    <t>خرید ۹۱۸۰ کیلوگرم کاتالیزور پالایش نفت حاوی پلاتین</t>
  </si>
  <si>
    <t>خرید ۲ عدد پمپ سانتریفیوژ چندمرحله‌ای (سکشنال)</t>
  </si>
  <si>
    <t>https://zakup.sk.kz/#/ext(popup:item/1178014/advert)?tabs=advert&amp;pfrom=100000000&amp;adst=PUBLISHED&amp;lst=PUBLISHED&amp;sort=sumTruNoNds,desc&amp;page=6</t>
  </si>
  <si>
    <t>خدمات حمل‌ونقل و لجستیک (DTK 2025-40-7640)</t>
  </si>
  <si>
    <t>https://zakup.sk.kz/#/ext(popup:item/1177074/advert)?tabs=advert&amp;pfrom=100000000&amp;adst=PUBLISHED&amp;lst=PUBLISHED&amp;sort=sumTruNoNds,desc&amp;page=7</t>
  </si>
  <si>
    <t>15870329-1</t>
  </si>
  <si>
    <t>kenzhik_86@mail.ru</t>
  </si>
  <si>
    <t xml:space="preserve">رقابت باز </t>
  </si>
  <si>
    <t>https://goszakup.gov.kz/ru/announce/index/15870329</t>
  </si>
  <si>
    <t xml:space="preserve"> دپارتمان حمل‌و‌نقل ناحیه خرمتائو</t>
  </si>
  <si>
    <t>تعمیرات متوسط جاده منطقه‌ای KD-HR-13  از کیلومتر ۰ تا ۱۴، استان آکتوبه</t>
  </si>
  <si>
    <t>خرید ۱۸۶۵۶۷ هزار مترمکعب گاز طبیعی</t>
  </si>
  <si>
    <t>https://goszakup.gov.kz/ru/announce/index/15867344</t>
  </si>
  <si>
    <t>شرکت دولتی «KTEZ» زیرمجموعه  دپارتمان انرژی و خدمات شهری استان قیزیلاوردا</t>
  </si>
  <si>
    <t>15867344-1</t>
  </si>
  <si>
    <t>15866615-1</t>
  </si>
  <si>
    <t>خرید ساختمان غیرمسکونی با تجهیزات</t>
  </si>
  <si>
    <t xml:space="preserve">دانشکده عالی فنی-IT قیزیلاوردا </t>
  </si>
  <si>
    <t>https://goszakup.gov.kz/ru/announce/index/15866615</t>
  </si>
  <si>
    <t>https://goszakup.gov.kz/ru/announce/index/15927172</t>
  </si>
  <si>
    <t>1404/10/26</t>
  </si>
  <si>
    <t>1404/11/01</t>
  </si>
  <si>
    <t>buhgalteria_122@mail.ru</t>
  </si>
  <si>
    <t>15927172-1</t>
  </si>
  <si>
    <t>تعمیر متوسط چندین جاده و خیابان در منطقه ینبکشیقزاق</t>
  </si>
  <si>
    <t>استانداری   منطقه ینبکشیقزاق</t>
  </si>
  <si>
    <t>اداره حمل‌و‌نقل مسافر و بزرگراه‌های  منطقه ینبکشیقزاق</t>
  </si>
  <si>
    <t>15916414-1</t>
  </si>
  <si>
    <t>1404/10/24</t>
  </si>
  <si>
    <t>1404/10/23</t>
  </si>
  <si>
    <t>https://goszakup.gov.kz/ru/announce/index/15916414</t>
  </si>
  <si>
    <t>ساخت شبکه‌های فاضلاب در امتداد چندین خیابان در شیمکنت</t>
  </si>
  <si>
    <t>https://goszakup.gov.kz/ru/announce/index/15885931</t>
  </si>
  <si>
    <t>1404/10/25</t>
  </si>
  <si>
    <t>15885931-1</t>
  </si>
  <si>
    <t>تعمیرات اساسی در کیلومتر 70-92 (22 کیلومتر) از بزرگراه منطقه ژانیبک - تالووکا مالی اوزن</t>
  </si>
  <si>
    <t>دپارتمان حمل‌و‌نقل استان غرب قزاقستان</t>
  </si>
  <si>
    <t>tuguzbaeva240777@mail.ru</t>
  </si>
  <si>
    <t>1404/10/19</t>
  </si>
  <si>
    <t>1404/10/29</t>
  </si>
  <si>
    <t>https://zakup.sk.kz/#/ext(popup:item/1181675/advert)?tabs=advert&amp;pfrom=1000000000&amp;adst=PUBLISHED&amp;lst=PUBLISHED&amp;sort=sumTruNoNds,desc&amp;page=2</t>
  </si>
  <si>
    <t>https://zakup.sk.kz/#/ext(popup:item/1179070/advert)?tabs=advert&amp;pfrom=1000000000&amp;adst=PUBLISHED&amp;lst=PUBLISHED&amp;sort=sumTruNoNds,desc&amp;page=2</t>
  </si>
  <si>
    <t>1404/11/06</t>
  </si>
  <si>
    <t>تعمیر و نگهداری سیستم‌های پایش ارتعاش کومپکس ۱۸۸۳</t>
  </si>
  <si>
    <t>1404/11/03</t>
  </si>
  <si>
    <t>https://zakup.sk.kz/#/ext(popup:item/1178183/advert)?tabs=advert&amp;pfrom=1000000000&amp;adst=PUBLISHED&amp;lst=PUBLISHED&amp;sort=sumTruNoNds,desc&amp;page=2</t>
  </si>
  <si>
    <t>آزمایش پلیمر در کالامکاس (شرق-3، چاه ۲۱۲۳، ۳۵۰۳، ۴۰۶۷)</t>
  </si>
  <si>
    <t>اجرای پروژه ساخت چاه‌های بهره‌برداری (کلید در دست) در میادین</t>
  </si>
  <si>
    <t>https://zakup.sk.kz/#/ext(popup:item/1174011/advert)?tabs=advert&amp;pfrom=10000000000&amp;adst=PUBLISHED&amp;lst=PUBLISHED&amp;sort=sumTruNoNds,desc&amp;page=1</t>
  </si>
  <si>
    <t>Shamakova.S@koa.kz</t>
  </si>
  <si>
    <t>https://zakup.sk.kz/#/ext(popup:item/1179414/advert)?tabs=advert&amp;pfrom=1000000000&amp;adst=PUBLISHED&amp;lst=PUBLISHED&amp;sort=sumTruNoNds,desc&amp;page=2</t>
  </si>
  <si>
    <t>خرید ۸۹۵۴۰ دستگاه نقطه دسترسی بی‌سیم</t>
  </si>
  <si>
    <t>1404/10/18</t>
  </si>
  <si>
    <t>https://zakup.sk.kz/#/ext(popup:item/1177460/advert)?tabs=advert&amp;pfrom=100000000&amp;adst=PUBLISHED&amp;lst=PUBLISHED&amp;sort=sumTruNoNds,desc&amp;page=1</t>
  </si>
  <si>
    <t>شرکت "Volkovgeologiya"</t>
  </si>
  <si>
    <t>خدمات تغذیه کارکنان</t>
  </si>
  <si>
    <t>15996278-1</t>
  </si>
  <si>
    <t>https://goszakup.gov.kz/ru/announce/index/15996278</t>
  </si>
  <si>
    <t>دپارتمان تدارکات عمومی و املاک شهرداری استانداری شمال قزاقستان</t>
  </si>
  <si>
    <t>دپارتمان حمل‌و‌نقل استان</t>
  </si>
  <si>
    <t>تعمیر متوسط ​​جاده منطقه‌ای KT-83 "کیشکنکول-تلژان-مورتیک-تلوسای-کاراترک" کیلومتر 76/5 - 119</t>
  </si>
  <si>
    <t>دپارتمان ساخت و ساز شهر ساتپایف</t>
  </si>
  <si>
    <t>دپارتمان تدارکات عمومی ستان اولیتاو</t>
  </si>
  <si>
    <t>https://goszakup.gov.kz/ru/announce/index/15992607</t>
  </si>
  <si>
    <t>be.karatai@ulytau-region.gov.kz</t>
  </si>
  <si>
    <t>15955223-2</t>
  </si>
  <si>
    <t>طراحی و تسطیح عمودی محله شماره ۸ شهر ساتپایف</t>
  </si>
  <si>
    <t>بازسازی و الحاق ساختمان به مدرسه شماره ۵۸، شهر آلماتی</t>
  </si>
  <si>
    <t>15980162-1</t>
  </si>
  <si>
    <t>دپارتمان  ساخت‌و‌ساز شهر آلماتی</t>
  </si>
  <si>
    <t>1404/11/02</t>
  </si>
  <si>
    <t>almas.kab@mail.ru</t>
  </si>
  <si>
    <t>https://goszakup.gov.kz/ru/announce/index/15980162</t>
  </si>
  <si>
    <t>15972553-1</t>
  </si>
  <si>
    <t>https://goszakup.gov.kz/ru/announce/index/15972553</t>
  </si>
  <si>
    <t>تأمین گاز طبیعی فشرده شهری از ایستگاه‌های CNG</t>
  </si>
  <si>
    <t>بازسازی تأسیسات آب‌گیری معدن "شالکیا" و خط انتقال آب از روستای ژاناقورغان به معدن "شالکیا"</t>
  </si>
  <si>
    <t>شرکت "Almatyelectrotrans"</t>
  </si>
  <si>
    <t>شرکت "Shalkiya Tsink Ltd"</t>
  </si>
  <si>
    <t>1404/11/13</t>
  </si>
  <si>
    <t>https://zakup.sk.kz/#/ext(popup:item/1179399/advert)?tabs=advert&amp;pfrom=1000000000&amp;adst=PUBLISHED&amp;lst=PUBLISHED&amp;sort=sumTruNoNds,desc&amp;page=2</t>
  </si>
  <si>
    <t>s.zhunissov@zinc.kz</t>
  </si>
  <si>
    <t>1404/11/10</t>
  </si>
  <si>
    <t>https://zakup.sk.kz/#/ext(popup:item/1176447/advert)?tabs=advert&amp;pfrom=100000000&amp;adst=PUBLISHED&amp;lst=PUBLISHED&amp;sort=sumTruNoNds,desc&amp;page=3</t>
  </si>
  <si>
    <t>عملیات تعمیرات اساسی / بازسازی پل‌ها و تونل‌ها</t>
  </si>
  <si>
    <t>خرید ۳ دستگاه گراویمتر (برای انجام تحقیقات ژئوفیزیکی در چاه‌ها)</t>
  </si>
  <si>
    <t>m.abdibek@tks.kz</t>
  </si>
  <si>
    <t>https://zakup.sk.kz/#/ext(popup:item/1182487/advert)?tabs=advert&amp;pfrom=100000000&amp;adst=PUBLISHED&amp;lst=PUBLISHED&amp;sort=sumTruNoNds,desc&amp;page=4</t>
  </si>
  <si>
    <t>1404/10/30</t>
  </si>
  <si>
    <t>شرکت "KAZGEOLOGY DRILLING"</t>
  </si>
  <si>
    <t>16046694-1</t>
  </si>
  <si>
    <t>کار تعمیر و نگهداری جاده در شهر ژزکازگان (2026-2028)</t>
  </si>
  <si>
    <t>دپارتمان حمل‌و‌نقل شهر ژزکازگان</t>
  </si>
  <si>
    <t>https://goszakup.gov.kz/ru/announce/index/16046694</t>
  </si>
  <si>
    <t>دپاتمان اقتصاد و دارایی شهر ژزکازگان</t>
  </si>
  <si>
    <t>zhez_oeif@krg.gov.kz</t>
  </si>
  <si>
    <t>16045464-1</t>
  </si>
  <si>
    <t>https://goszakup.gov.kz/ru/announce/index/16045464</t>
  </si>
  <si>
    <t>دپارتمان امور مالی شهر آکسو</t>
  </si>
  <si>
    <t>aksu-gorfo@mail.ru</t>
  </si>
  <si>
    <t>دپارتمان حمل‌و‌نقل شهر آکسو</t>
  </si>
  <si>
    <t>تعمیرات جاری جاده‌ها و محوطه‌های داخلی شهر آکسو</t>
  </si>
  <si>
    <t>16032114-1</t>
  </si>
  <si>
    <t>اداره مسکن و خدمات شهری شهر تالدیکورگان</t>
  </si>
  <si>
    <t>1404/11/09</t>
  </si>
  <si>
    <t>https://goszakup.gov.kz/ru/announce/index/16032114</t>
  </si>
  <si>
    <t>نگهداری روشنایی معابر شهر  تالدیکورگان</t>
  </si>
  <si>
    <t>عملیات فرآورش گاز خام میدان اوریختائو</t>
  </si>
  <si>
    <t> 1183026</t>
  </si>
  <si>
    <t>شرکت ""Urihtau Operating"</t>
  </si>
  <si>
    <t>https://zakup.sk.kz/#/ext(popup:item/1183026/advert)?tabs=advert&amp;pfrom=1000000000&amp;adst=PUBLISHED&amp;lst=PUBLISHED&amp;sort=sumTruNoNds,desc&amp;page=1</t>
  </si>
  <si>
    <t>a.Kopzhassar@urikhtau.kz</t>
  </si>
  <si>
    <t>1404/11/07</t>
  </si>
  <si>
    <t>1404/11/20</t>
  </si>
  <si>
    <t>https://zakup.sk.kz/#/ext(popup:item/1178751/advert)?tabs=advert&amp;pfrom=1000000000&amp;adst=PUBLISHED&amp;lst=PUBLISHED&amp;sort=sumTruNoNds,desc&amp;page=2</t>
  </si>
  <si>
    <t>عملیات احداث خطوط راه‌آهن</t>
  </si>
  <si>
    <t>https://zakup.sk.kz/#/ext(popup:item/1184862/advert)?tabs=advert&amp;pfrom=100000000&amp;adst=PUBLISHED&amp;lst=PUBLISHED&amp;sort=sumTruNoNds,desc&amp;page=3</t>
  </si>
  <si>
    <t>خرید ۳۰۰ عدد میله پمپ میله‌ای</t>
  </si>
  <si>
    <t>16092274-1</t>
  </si>
  <si>
    <t>https://goszakup.gov.kz/ru/announce/index/16092274</t>
  </si>
  <si>
    <t>ساخت جاده در منطقه کوچک ترکتی، در ناحیه آلاتائو آلماتی</t>
  </si>
  <si>
    <t>دپارتمان توسعه زیرساخت‌های جاده‌ای شهر آلماتی</t>
  </si>
  <si>
    <t>16090190-1</t>
  </si>
  <si>
    <t>https://goszakup.gov.kz/ru/announce/index/16090190</t>
  </si>
  <si>
    <t>1404/11/14</t>
  </si>
  <si>
    <t>دپارتمان حمل و نقل شهر آستانه</t>
  </si>
  <si>
    <t>کار تعمیر جاده در آستانه برای سال‌های 2026 و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</si>
</sst>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[$-3000401]0"/>
  </numFmts>
  <fonts count="31" x14ac:knownFonts="1">
    <font>
      <sz val="11"/>
      <color theme="1"/>
      <name val="Arial"/>
      <family val="2"/>
      <scheme val="minor"/>
    </font>
    <font>
      <sz val="11"/>
      <color theme="1"/>
      <name val="B Nazanin"/>
      <charset val="178"/>
    </font>
    <font>
      <b/>
      <sz val="14"/>
      <color theme="1"/>
      <name val="B Nazanin"/>
      <charset val="178"/>
    </font>
    <font>
      <b/>
      <sz val="11"/>
      <color theme="1"/>
      <name val="B Nazanin"/>
      <charset val="178"/>
    </font>
    <font>
      <b/>
      <sz val="14"/>
      <name val="B Nazanin"/>
      <charset val="178"/>
    </font>
    <font>
      <sz val="11"/>
      <name val="B Nazanin"/>
      <charset val="178"/>
    </font>
    <font>
      <sz val="8"/>
      <name val="Arial"/>
      <family val="2"/>
      <scheme val="minor"/>
    </font>
    <font>
      <b/>
      <sz val="11"/>
      <name val="B Nazanin"/>
      <charset val="178"/>
    </font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6"/>
      <color theme="1"/>
      <name val="B Nazanin"/>
      <charset val="178"/>
    </font>
    <font>
      <b/>
      <sz val="18"/>
      <color theme="1"/>
      <name val="B Titr"/>
      <charset val="178"/>
    </font>
    <font>
      <sz val="16"/>
      <color theme="1"/>
      <name val="B Titr"/>
      <charset val="178"/>
    </font>
    <font>
      <b/>
      <sz val="14"/>
      <color theme="1"/>
      <name val="B Titr"/>
      <charset val="178"/>
    </font>
    <font>
      <sz val="11"/>
      <color rgb="FF000000"/>
      <name val="PT Sans"/>
      <family val="2"/>
    </font>
    <font>
      <sz val="10"/>
      <color rgb="FF5F5F5F"/>
      <name val="Arial"/>
      <family val="2"/>
    </font>
    <font>
      <sz val="11"/>
      <color rgb="FF000000"/>
      <name val="B Nazanin"/>
      <charset val="178"/>
    </font>
    <font>
      <sz val="11"/>
      <name val="Arial"/>
      <family val="2"/>
      <scheme val="minor"/>
    </font>
    <font>
      <sz val="11"/>
      <color theme="1"/>
      <name val="Arial"/>
      <family val="2"/>
    </font>
    <font>
      <sz val="10"/>
      <color theme="1"/>
      <name val="B Nazanin"/>
      <charset val="178"/>
    </font>
    <font>
      <sz val="10"/>
      <color theme="1"/>
      <name val="Arial"/>
      <family val="2"/>
    </font>
    <font>
      <sz val="12"/>
      <color rgb="FF000000"/>
      <name val="PT Sans"/>
      <family val="2"/>
    </font>
    <font>
      <sz val="10"/>
      <color rgb="FF000000"/>
      <name val="Arial"/>
      <family val="2"/>
    </font>
    <font>
      <sz val="12"/>
      <color rgb="FF000000"/>
      <name val="B Nazanin"/>
      <charset val="178"/>
    </font>
    <font>
      <sz val="11"/>
      <color theme="1"/>
      <name val="PT Sans"/>
      <family val="2"/>
    </font>
    <font>
      <sz val="11"/>
      <color rgb="FF5F5F5F"/>
      <name val="B Nazanin"/>
      <charset val="178"/>
    </font>
    <font>
      <sz val="10"/>
      <name val="B Nazanin"/>
      <charset val="178"/>
    </font>
    <font>
      <b/>
      <sz val="10"/>
      <color rgb="FF5F5F5F"/>
      <name val="Arial"/>
      <family val="2"/>
    </font>
    <font>
      <b/>
      <sz val="11"/>
      <color rgb="FF5F5F5F"/>
      <name val="B Nazanin"/>
      <charset val="178"/>
    </font>
    <font>
      <u/>
      <sz val="11"/>
      <name val="B Nazanin"/>
      <charset val="17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9F9F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E2E2E2"/>
      </left>
      <right/>
      <top style="medium">
        <color rgb="FFE2E2E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7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10" fillId="0" borderId="0" xfId="0" applyFont="1"/>
    <xf numFmtId="0" fontId="3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4" fillId="0" borderId="2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5" fillId="0" borderId="0" xfId="0" applyNumberFormat="1" applyFont="1" applyBorder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" fillId="2" borderId="0" xfId="0" applyFont="1" applyFill="1" applyBorder="1" applyAlignment="1">
      <alignment horizontal="center" vertical="center" readingOrder="2"/>
    </xf>
    <xf numFmtId="0" fontId="1" fillId="3" borderId="0" xfId="0" applyFont="1" applyFill="1" applyBorder="1" applyAlignment="1">
      <alignment horizontal="center" vertical="center" readingOrder="2"/>
    </xf>
    <xf numFmtId="3" fontId="5" fillId="0" borderId="0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5" borderId="0" xfId="0" applyFont="1" applyFill="1" applyBorder="1" applyAlignment="1">
      <alignment horizontal="center" vertical="center" readingOrder="2"/>
    </xf>
    <xf numFmtId="0" fontId="15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9" fillId="4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/>
    </xf>
    <xf numFmtId="0" fontId="18" fillId="0" borderId="5" xfId="2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1" fillId="4" borderId="3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65" fontId="25" fillId="0" borderId="0" xfId="0" applyNumberFormat="1" applyFont="1" applyAlignment="1">
      <alignment horizontal="center" vertical="center"/>
    </xf>
    <xf numFmtId="165" fontId="20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9" fillId="0" borderId="2" xfId="2" applyBorder="1" applyAlignment="1">
      <alignment horizontal="left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9" fillId="0" borderId="0" xfId="2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8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3" fontId="1" fillId="0" borderId="0" xfId="1" applyNumberFormat="1" applyFont="1" applyAlignment="1">
      <alignment horizontal="center" vertical="center"/>
    </xf>
    <xf numFmtId="3" fontId="5" fillId="0" borderId="0" xfId="1" applyNumberFormat="1" applyFont="1" applyAlignment="1">
      <alignment horizontal="center" vertical="center"/>
    </xf>
    <xf numFmtId="3" fontId="1" fillId="0" borderId="1" xfId="1" applyNumberFormat="1" applyFont="1" applyBorder="1" applyAlignment="1">
      <alignment horizontal="center" vertical="center"/>
    </xf>
    <xf numFmtId="3" fontId="1" fillId="0" borderId="0" xfId="1" applyNumberFormat="1" applyFont="1" applyBorder="1" applyAlignment="1">
      <alignment horizontal="center" vertical="center"/>
    </xf>
    <xf numFmtId="3" fontId="5" fillId="0" borderId="0" xfId="1" applyNumberFormat="1" applyFont="1" applyBorder="1" applyAlignment="1">
      <alignment horizontal="center" vertical="center"/>
    </xf>
    <xf numFmtId="3" fontId="1" fillId="0" borderId="0" xfId="1" applyNumberFormat="1" applyFont="1" applyAlignment="1">
      <alignment horizontal="center" vertical="center" wrapText="1"/>
    </xf>
    <xf numFmtId="3" fontId="5" fillId="0" borderId="0" xfId="1" applyNumberFormat="1" applyFont="1" applyAlignment="1">
      <alignment horizontal="center" vertical="center" wrapText="1"/>
    </xf>
    <xf numFmtId="3" fontId="3" fillId="0" borderId="1" xfId="1" applyNumberFormat="1" applyFont="1" applyBorder="1" applyAlignment="1">
      <alignment horizontal="center" vertical="center"/>
    </xf>
    <xf numFmtId="0" fontId="18" fillId="0" borderId="0" xfId="2" applyFont="1" applyAlignment="1">
      <alignment horizontal="center" vertical="center" wrapText="1"/>
    </xf>
    <xf numFmtId="0" fontId="5" fillId="5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3" fontId="1" fillId="0" borderId="0" xfId="0" applyNumberFormat="1" applyFont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9" fillId="4" borderId="3" xfId="0" applyFont="1" applyFill="1" applyBorder="1" applyAlignment="1">
      <alignment vertical="top" wrapText="1" indent="2"/>
    </xf>
    <xf numFmtId="3" fontId="1" fillId="6" borderId="0" xfId="0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9" fillId="6" borderId="3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vertical="top" wrapText="1" indent="2"/>
    </xf>
    <xf numFmtId="0" fontId="1" fillId="2" borderId="0" xfId="0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 wrapText="1"/>
    </xf>
    <xf numFmtId="0" fontId="1" fillId="0" borderId="3" xfId="0" applyFont="1" applyBorder="1" applyAlignment="1">
      <alignment vertical="top" wrapText="1" indent="2"/>
    </xf>
    <xf numFmtId="0" fontId="1" fillId="0" borderId="0" xfId="0" applyFont="1" applyFill="1" applyAlignment="1">
      <alignment horizontal="center" vertical="center" wrapText="1"/>
    </xf>
    <xf numFmtId="0" fontId="1" fillId="5" borderId="0" xfId="0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vertical="top" wrapText="1" indent="2"/>
    </xf>
    <xf numFmtId="0" fontId="5" fillId="2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0" fillId="0" borderId="0" xfId="2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vertical="top" wrapText="1" indent="2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" fontId="9" fillId="0" borderId="0" xfId="2" applyNumberFormat="1" applyAlignment="1">
      <alignment horizontal="center" vertical="center" wrapText="1"/>
    </xf>
    <xf numFmtId="0" fontId="9" fillId="0" borderId="0" xfId="2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16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5512D11A-5CC6-11CF-8D67-00AA00BDCE1D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213436</xdr:colOff>
      <xdr:row>0</xdr:row>
      <xdr:rowOff>0</xdr:rowOff>
    </xdr:from>
    <xdr:to>
      <xdr:col>5</xdr:col>
      <xdr:colOff>902198</xdr:colOff>
      <xdr:row>0</xdr:row>
      <xdr:rowOff>522362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62387302" y="0"/>
          <a:ext cx="688762" cy="52236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371475</xdr:colOff>
          <xdr:row>329</xdr:row>
          <xdr:rowOff>104775</xdr:rowOff>
        </xdr:from>
        <xdr:to>
          <xdr:col>418</xdr:col>
          <xdr:colOff>552450</xdr:colOff>
          <xdr:row>329</xdr:row>
          <xdr:rowOff>285750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371475</xdr:colOff>
          <xdr:row>329</xdr:row>
          <xdr:rowOff>104775</xdr:rowOff>
        </xdr:from>
        <xdr:to>
          <xdr:col>418</xdr:col>
          <xdr:colOff>552450</xdr:colOff>
          <xdr:row>329</xdr:row>
          <xdr:rowOff>285750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428625</xdr:colOff>
          <xdr:row>370</xdr:row>
          <xdr:rowOff>419100</xdr:rowOff>
        </xdr:from>
        <xdr:to>
          <xdr:col>419</xdr:col>
          <xdr:colOff>9525</xdr:colOff>
          <xdr:row>371</xdr:row>
          <xdr:rowOff>28575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428625</xdr:colOff>
          <xdr:row>370</xdr:row>
          <xdr:rowOff>419100</xdr:rowOff>
        </xdr:from>
        <xdr:to>
          <xdr:col>419</xdr:col>
          <xdr:colOff>9525</xdr:colOff>
          <xdr:row>371</xdr:row>
          <xdr:rowOff>28575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428625</xdr:colOff>
          <xdr:row>370</xdr:row>
          <xdr:rowOff>419100</xdr:rowOff>
        </xdr:from>
        <xdr:to>
          <xdr:col>419</xdr:col>
          <xdr:colOff>9525</xdr:colOff>
          <xdr:row>371</xdr:row>
          <xdr:rowOff>28575</xdr:rowOff>
        </xdr:to>
        <xdr:sp macro="" textlink="">
          <xdr:nvSpPr>
            <xdr:cNvPr id="1029" name="Control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428625</xdr:colOff>
          <xdr:row>370</xdr:row>
          <xdr:rowOff>419100</xdr:rowOff>
        </xdr:from>
        <xdr:to>
          <xdr:col>419</xdr:col>
          <xdr:colOff>9525</xdr:colOff>
          <xdr:row>371</xdr:row>
          <xdr:rowOff>28575</xdr:rowOff>
        </xdr:to>
        <xdr:sp macro="" textlink="">
          <xdr:nvSpPr>
            <xdr:cNvPr id="1030" name="Control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428625</xdr:colOff>
          <xdr:row>370</xdr:row>
          <xdr:rowOff>419100</xdr:rowOff>
        </xdr:from>
        <xdr:to>
          <xdr:col>419</xdr:col>
          <xdr:colOff>9525</xdr:colOff>
          <xdr:row>371</xdr:row>
          <xdr:rowOff>28575</xdr:rowOff>
        </xdr:to>
        <xdr:sp macro="" textlink="">
          <xdr:nvSpPr>
            <xdr:cNvPr id="1031" name="Control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428625</xdr:colOff>
          <xdr:row>400</xdr:row>
          <xdr:rowOff>419100</xdr:rowOff>
        </xdr:from>
        <xdr:to>
          <xdr:col>419</xdr:col>
          <xdr:colOff>9525</xdr:colOff>
          <xdr:row>401</xdr:row>
          <xdr:rowOff>28575</xdr:rowOff>
        </xdr:to>
        <xdr:sp macro="" textlink="">
          <xdr:nvSpPr>
            <xdr:cNvPr id="1032" name="Control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428625</xdr:colOff>
          <xdr:row>400</xdr:row>
          <xdr:rowOff>419100</xdr:rowOff>
        </xdr:from>
        <xdr:to>
          <xdr:col>419</xdr:col>
          <xdr:colOff>9525</xdr:colOff>
          <xdr:row>401</xdr:row>
          <xdr:rowOff>28575</xdr:rowOff>
        </xdr:to>
        <xdr:sp macro="" textlink="">
          <xdr:nvSpPr>
            <xdr:cNvPr id="1033" name="Control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428625</xdr:colOff>
          <xdr:row>400</xdr:row>
          <xdr:rowOff>419100</xdr:rowOff>
        </xdr:from>
        <xdr:to>
          <xdr:col>419</xdr:col>
          <xdr:colOff>9525</xdr:colOff>
          <xdr:row>401</xdr:row>
          <xdr:rowOff>28575</xdr:rowOff>
        </xdr:to>
        <xdr:sp macro="" textlink="">
          <xdr:nvSpPr>
            <xdr:cNvPr id="1034" name="Control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428625</xdr:colOff>
          <xdr:row>400</xdr:row>
          <xdr:rowOff>419100</xdr:rowOff>
        </xdr:from>
        <xdr:to>
          <xdr:col>419</xdr:col>
          <xdr:colOff>9525</xdr:colOff>
          <xdr:row>401</xdr:row>
          <xdr:rowOff>28575</xdr:rowOff>
        </xdr:to>
        <xdr:sp macro="" textlink="">
          <xdr:nvSpPr>
            <xdr:cNvPr id="1035" name="Control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418</xdr:col>
          <xdr:colOff>428625</xdr:colOff>
          <xdr:row>400</xdr:row>
          <xdr:rowOff>419100</xdr:rowOff>
        </xdr:from>
        <xdr:to>
          <xdr:col>419</xdr:col>
          <xdr:colOff>9525</xdr:colOff>
          <xdr:row>401</xdr:row>
          <xdr:rowOff>28575</xdr:rowOff>
        </xdr:to>
        <xdr:sp macro="" textlink="">
          <xdr:nvSpPr>
            <xdr:cNvPr id="1036" name="Control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387</xdr:col>
          <xdr:colOff>295275</xdr:colOff>
          <xdr:row>659</xdr:row>
          <xdr:rowOff>171450</xdr:rowOff>
        </xdr:from>
        <xdr:to>
          <xdr:col>387</xdr:col>
          <xdr:colOff>476250</xdr:colOff>
          <xdr:row>659</xdr:row>
          <xdr:rowOff>352425</xdr:rowOff>
        </xdr:to>
        <xdr:sp macro="" textlink="">
          <xdr:nvSpPr>
            <xdr:cNvPr id="1037" name="Control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387</xdr:col>
          <xdr:colOff>295275</xdr:colOff>
          <xdr:row>659</xdr:row>
          <xdr:rowOff>171450</xdr:rowOff>
        </xdr:from>
        <xdr:to>
          <xdr:col>387</xdr:col>
          <xdr:colOff>476250</xdr:colOff>
          <xdr:row>659</xdr:row>
          <xdr:rowOff>352425</xdr:rowOff>
        </xdr:to>
        <xdr:sp macro="" textlink="">
          <xdr:nvSpPr>
            <xdr:cNvPr id="1038" name="Control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printerSettings" Target="../printerSettings/printerSettings1.bin"/><Relationship Id="rId18" Type="http://schemas.openxmlformats.org/officeDocument/2006/relationships/control" Target="../activeX/activeX2.xml"/><Relationship Id="rId26" Type="http://schemas.openxmlformats.org/officeDocument/2006/relationships/control" Target="../activeX/activeX6.xml"/><Relationship Id="rId39" Type="http://schemas.openxmlformats.org/officeDocument/2006/relationships/image" Target="../media/image12.emf"/><Relationship Id="rId21" Type="http://schemas.openxmlformats.org/officeDocument/2006/relationships/image" Target="../media/image3.emf"/><Relationship Id="rId34" Type="http://schemas.openxmlformats.org/officeDocument/2006/relationships/control" Target="../activeX/activeX10.xml"/><Relationship Id="rId42" Type="http://schemas.openxmlformats.org/officeDocument/2006/relationships/control" Target="../activeX/activeX14.xml"/><Relationship Id="rId7" Type="http://schemas.openxmlformats.org/officeDocument/2006/relationships/hyperlink" Target="mailto:77_12_01_P08@ales.kz" TargetMode="External"/><Relationship Id="rId2" Type="http://schemas.openxmlformats.org/officeDocument/2006/relationships/hyperlink" Target="https://zakup.sk.kz/" TargetMode="External"/><Relationship Id="rId16" Type="http://schemas.openxmlformats.org/officeDocument/2006/relationships/control" Target="../activeX/activeX1.xml"/><Relationship Id="rId20" Type="http://schemas.openxmlformats.org/officeDocument/2006/relationships/control" Target="../activeX/activeX3.xml"/><Relationship Id="rId29" Type="http://schemas.openxmlformats.org/officeDocument/2006/relationships/image" Target="../media/image7.emf"/><Relationship Id="rId41" Type="http://schemas.openxmlformats.org/officeDocument/2006/relationships/image" Target="../media/image13.emf"/><Relationship Id="rId1" Type="http://schemas.openxmlformats.org/officeDocument/2006/relationships/hyperlink" Target="https://goszakup.gov.kz/ru/search/announce" TargetMode="External"/><Relationship Id="rId6" Type="http://schemas.openxmlformats.org/officeDocument/2006/relationships/hyperlink" Target="https://goszakup.gov.kz/ru/announce/index/15040537" TargetMode="External"/><Relationship Id="rId11" Type="http://schemas.openxmlformats.org/officeDocument/2006/relationships/hyperlink" Target="https://zakup.sk.kz/" TargetMode="External"/><Relationship Id="rId24" Type="http://schemas.openxmlformats.org/officeDocument/2006/relationships/control" Target="../activeX/activeX5.xml"/><Relationship Id="rId32" Type="http://schemas.openxmlformats.org/officeDocument/2006/relationships/control" Target="../activeX/activeX9.xml"/><Relationship Id="rId37" Type="http://schemas.openxmlformats.org/officeDocument/2006/relationships/image" Target="../media/image11.emf"/><Relationship Id="rId40" Type="http://schemas.openxmlformats.org/officeDocument/2006/relationships/control" Target="../activeX/activeX13.xml"/><Relationship Id="rId5" Type="http://schemas.openxmlformats.org/officeDocument/2006/relationships/hyperlink" Target="https://goszakup.gov.kz/ru/announce/index/15078574" TargetMode="External"/><Relationship Id="rId15" Type="http://schemas.openxmlformats.org/officeDocument/2006/relationships/vmlDrawing" Target="../drawings/vmlDrawing1.vml"/><Relationship Id="rId23" Type="http://schemas.openxmlformats.org/officeDocument/2006/relationships/image" Target="../media/image4.emf"/><Relationship Id="rId28" Type="http://schemas.openxmlformats.org/officeDocument/2006/relationships/control" Target="../activeX/activeX7.xml"/><Relationship Id="rId36" Type="http://schemas.openxmlformats.org/officeDocument/2006/relationships/control" Target="../activeX/activeX11.xml"/><Relationship Id="rId10" Type="http://schemas.openxmlformats.org/officeDocument/2006/relationships/hyperlink" Target="mailto:Baraisova_G@Railways.kz" TargetMode="External"/><Relationship Id="rId19" Type="http://schemas.openxmlformats.org/officeDocument/2006/relationships/image" Target="../media/image2.emf"/><Relationship Id="rId31" Type="http://schemas.openxmlformats.org/officeDocument/2006/relationships/image" Target="../media/image8.emf"/><Relationship Id="rId4" Type="http://schemas.openxmlformats.org/officeDocument/2006/relationships/hyperlink" Target="mailto:aida.akunzhanova@qaj.kz" TargetMode="External"/><Relationship Id="rId9" Type="http://schemas.openxmlformats.org/officeDocument/2006/relationships/hyperlink" Target="https://goszakup.gov.kz/ru/announce/index/15317008" TargetMode="External"/><Relationship Id="rId14" Type="http://schemas.openxmlformats.org/officeDocument/2006/relationships/drawing" Target="../drawings/drawing1.xml"/><Relationship Id="rId22" Type="http://schemas.openxmlformats.org/officeDocument/2006/relationships/control" Target="../activeX/activeX4.xml"/><Relationship Id="rId27" Type="http://schemas.openxmlformats.org/officeDocument/2006/relationships/image" Target="../media/image6.emf"/><Relationship Id="rId30" Type="http://schemas.openxmlformats.org/officeDocument/2006/relationships/control" Target="../activeX/activeX8.xml"/><Relationship Id="rId35" Type="http://schemas.openxmlformats.org/officeDocument/2006/relationships/image" Target="../media/image10.emf"/><Relationship Id="rId43" Type="http://schemas.openxmlformats.org/officeDocument/2006/relationships/image" Target="../media/image14.emf"/><Relationship Id="rId8" Type="http://schemas.openxmlformats.org/officeDocument/2006/relationships/hyperlink" Target="https://goszakup.gov.kz/ru/announce/index/15091163" TargetMode="External"/><Relationship Id="rId3" Type="http://schemas.openxmlformats.org/officeDocument/2006/relationships/hyperlink" Target="https://zakup.sk.kz/" TargetMode="External"/><Relationship Id="rId12" Type="http://schemas.openxmlformats.org/officeDocument/2006/relationships/hyperlink" Target="mailto:zakupki_ugz@mail.kz" TargetMode="External"/><Relationship Id="rId17" Type="http://schemas.openxmlformats.org/officeDocument/2006/relationships/image" Target="../media/image1.emf"/><Relationship Id="rId25" Type="http://schemas.openxmlformats.org/officeDocument/2006/relationships/image" Target="../media/image5.emf"/><Relationship Id="rId33" Type="http://schemas.openxmlformats.org/officeDocument/2006/relationships/image" Target="../media/image9.emf"/><Relationship Id="rId38" Type="http://schemas.openxmlformats.org/officeDocument/2006/relationships/control" Target="../activeX/activeX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727"/>
  <sheetViews>
    <sheetView rightToLeft="1" tabSelected="1" zoomScale="80" zoomScaleNormal="80" workbookViewId="0">
      <pane ySplit="4" topLeftCell="A719" activePane="bottomLeft" state="frozen"/>
      <selection pane="bottomLeft" activeCell="A719" sqref="A719:XFD722"/>
    </sheetView>
  </sheetViews>
  <sheetFormatPr defaultColWidth="9.125" defaultRowHeight="19.5" x14ac:dyDescent="0.2"/>
  <cols>
    <col min="1" max="1" width="6.375" style="3" bestFit="1" customWidth="1"/>
    <col min="2" max="2" width="99.75" style="30" bestFit="1" customWidth="1"/>
    <col min="3" max="3" width="30.125" style="1" bestFit="1" customWidth="1"/>
    <col min="4" max="4" width="12.625" style="6" bestFit="1" customWidth="1"/>
    <col min="5" max="5" width="38.875" style="1" bestFit="1" customWidth="1"/>
    <col min="6" max="6" width="40.875" style="1" bestFit="1" customWidth="1"/>
    <col min="7" max="7" width="15.125" style="4" bestFit="1" customWidth="1"/>
    <col min="8" max="8" width="12.25" style="1" bestFit="1" customWidth="1"/>
    <col min="9" max="9" width="12.125" style="1" bestFit="1" customWidth="1"/>
    <col min="10" max="10" width="51.625" style="5" bestFit="1" customWidth="1"/>
    <col min="11" max="11" width="46.375" style="1" bestFit="1" customWidth="1"/>
    <col min="12" max="12" width="25.875" style="1" bestFit="1" customWidth="1"/>
    <col min="13" max="16384" width="9.125" style="1"/>
  </cols>
  <sheetData>
    <row r="1" spans="1:12" ht="41.25" customHeight="1" x14ac:dyDescent="0.2">
      <c r="A1" s="170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</row>
    <row r="2" spans="1:12" ht="36" x14ac:dyDescent="0.2">
      <c r="A2" s="169" t="s">
        <v>1270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2" s="27" customFormat="1" ht="32.25" x14ac:dyDescent="0.2">
      <c r="A3" s="168" t="s">
        <v>51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</row>
    <row r="4" spans="1:12" s="2" customFormat="1" ht="24" x14ac:dyDescent="0.2">
      <c r="A4" s="7" t="s">
        <v>0</v>
      </c>
      <c r="B4" s="28" t="s">
        <v>1</v>
      </c>
      <c r="C4" s="7" t="s">
        <v>3</v>
      </c>
      <c r="D4" s="8" t="s">
        <v>2</v>
      </c>
      <c r="E4" s="7" t="s">
        <v>4</v>
      </c>
      <c r="F4" s="7" t="s">
        <v>5</v>
      </c>
      <c r="G4" s="9" t="s">
        <v>11</v>
      </c>
      <c r="H4" s="7" t="s">
        <v>6</v>
      </c>
      <c r="I4" s="7" t="s">
        <v>7</v>
      </c>
      <c r="J4" s="10" t="s">
        <v>8</v>
      </c>
      <c r="K4" s="7" t="s">
        <v>9</v>
      </c>
      <c r="L4" s="7" t="s">
        <v>10</v>
      </c>
    </row>
    <row r="5" spans="1:12" ht="54" x14ac:dyDescent="0.2">
      <c r="A5" s="26" cm="1">
        <f t="array" ref="A5">ROW(A5:A5)-4</f>
        <v>1</v>
      </c>
      <c r="B5" s="29" t="s">
        <v>52</v>
      </c>
      <c r="C5" s="11" t="s">
        <v>24</v>
      </c>
      <c r="D5" s="15">
        <v>1088540</v>
      </c>
      <c r="E5" s="11" t="s">
        <v>53</v>
      </c>
      <c r="F5" s="11" t="s">
        <v>54</v>
      </c>
      <c r="G5" s="96">
        <v>3369522</v>
      </c>
      <c r="H5" s="11" t="s">
        <v>55</v>
      </c>
      <c r="I5" s="11" t="s">
        <v>56</v>
      </c>
      <c r="J5" s="16" t="s">
        <v>57</v>
      </c>
      <c r="K5" s="36" t="s">
        <v>58</v>
      </c>
      <c r="L5" s="11" t="s">
        <v>59</v>
      </c>
    </row>
    <row r="6" spans="1:12" ht="54" x14ac:dyDescent="0.2">
      <c r="A6" s="121" cm="1">
        <f t="array" ref="A6">ROW(A6:A6)-4</f>
        <v>2</v>
      </c>
      <c r="B6" s="32" t="s">
        <v>64</v>
      </c>
      <c r="C6" s="17" t="s">
        <v>12</v>
      </c>
      <c r="D6" s="33">
        <v>1089462</v>
      </c>
      <c r="E6" s="11" t="s">
        <v>53</v>
      </c>
      <c r="F6" s="17" t="s">
        <v>63</v>
      </c>
      <c r="G6" s="97">
        <v>2802290</v>
      </c>
      <c r="H6" s="11" t="s">
        <v>55</v>
      </c>
      <c r="I6" s="17" t="s">
        <v>60</v>
      </c>
      <c r="J6" s="35" t="s">
        <v>61</v>
      </c>
      <c r="K6" s="36" t="s">
        <v>62</v>
      </c>
      <c r="L6" s="11" t="s">
        <v>59</v>
      </c>
    </row>
    <row r="7" spans="1:12" ht="54" x14ac:dyDescent="0.2">
      <c r="A7" s="121" cm="1">
        <f t="array" ref="A7">ROW(A7:A7)-4</f>
        <v>3</v>
      </c>
      <c r="B7" s="32" t="s">
        <v>65</v>
      </c>
      <c r="C7" s="17" t="s">
        <v>12</v>
      </c>
      <c r="D7" s="33">
        <v>1096768</v>
      </c>
      <c r="E7" s="11" t="s">
        <v>53</v>
      </c>
      <c r="F7" s="17" t="s">
        <v>66</v>
      </c>
      <c r="G7" s="97">
        <v>1579593</v>
      </c>
      <c r="H7" s="11" t="s">
        <v>55</v>
      </c>
      <c r="I7" s="17" t="s">
        <v>60</v>
      </c>
      <c r="J7" s="35" t="s">
        <v>67</v>
      </c>
      <c r="K7" s="36" t="s">
        <v>68</v>
      </c>
      <c r="L7" s="11" t="s">
        <v>59</v>
      </c>
    </row>
    <row r="8" spans="1:12" x14ac:dyDescent="0.2">
      <c r="A8" s="121" cm="1">
        <f t="array" ref="A8">ROW(A8:A8)-4</f>
        <v>4</v>
      </c>
      <c r="B8" s="32" t="s">
        <v>73</v>
      </c>
      <c r="C8" s="11" t="s">
        <v>32</v>
      </c>
      <c r="D8" s="33" t="s">
        <v>74</v>
      </c>
      <c r="E8" s="17" t="s">
        <v>69</v>
      </c>
      <c r="F8" s="17" t="s">
        <v>70</v>
      </c>
      <c r="G8" s="97">
        <v>1519770</v>
      </c>
      <c r="H8" s="11" t="s">
        <v>55</v>
      </c>
      <c r="I8" s="17" t="s">
        <v>71</v>
      </c>
      <c r="J8" s="35" t="s">
        <v>72</v>
      </c>
      <c r="K8" s="37" t="s">
        <v>75</v>
      </c>
      <c r="L8" s="17" t="s">
        <v>76</v>
      </c>
    </row>
    <row r="9" spans="1:12" x14ac:dyDescent="0.2">
      <c r="A9" s="121" cm="1">
        <f t="array" ref="A9">ROW(A9:A9)-4</f>
        <v>5</v>
      </c>
      <c r="B9" s="32" t="s">
        <v>81</v>
      </c>
      <c r="C9" s="11" t="s">
        <v>24</v>
      </c>
      <c r="D9" s="33" t="s">
        <v>77</v>
      </c>
      <c r="E9" s="17" t="s">
        <v>93</v>
      </c>
      <c r="F9" s="17" t="s">
        <v>82</v>
      </c>
      <c r="G9" s="97">
        <v>3294542</v>
      </c>
      <c r="H9" s="11" t="s">
        <v>55</v>
      </c>
      <c r="I9" s="17" t="s">
        <v>78</v>
      </c>
      <c r="J9" s="35" t="s">
        <v>79</v>
      </c>
      <c r="K9" s="37" t="s">
        <v>80</v>
      </c>
      <c r="L9" s="17" t="s">
        <v>18</v>
      </c>
    </row>
    <row r="10" spans="1:12" x14ac:dyDescent="0.2">
      <c r="A10" s="121" cm="1">
        <f t="array" ref="A10">ROW(A10:A10)-4</f>
        <v>6</v>
      </c>
      <c r="B10" s="38" t="s">
        <v>89</v>
      </c>
      <c r="C10" s="11" t="s">
        <v>32</v>
      </c>
      <c r="D10" s="33" t="s">
        <v>83</v>
      </c>
      <c r="E10" s="17" t="s">
        <v>84</v>
      </c>
      <c r="F10" s="17" t="s">
        <v>84</v>
      </c>
      <c r="G10" s="97">
        <v>12207550</v>
      </c>
      <c r="H10" s="17" t="s">
        <v>85</v>
      </c>
      <c r="I10" s="17" t="s">
        <v>86</v>
      </c>
      <c r="J10" s="35" t="s">
        <v>87</v>
      </c>
      <c r="K10" s="37" t="s">
        <v>88</v>
      </c>
      <c r="L10" s="17" t="s">
        <v>59</v>
      </c>
    </row>
    <row r="11" spans="1:12" x14ac:dyDescent="0.2">
      <c r="A11" s="121" cm="1">
        <f t="array" ref="A11">ROW(A11:A11)-4</f>
        <v>7</v>
      </c>
      <c r="B11" s="39" t="s">
        <v>98</v>
      </c>
      <c r="C11" s="11" t="s">
        <v>32</v>
      </c>
      <c r="D11" s="33" t="s">
        <v>96</v>
      </c>
      <c r="E11" s="17" t="s">
        <v>84</v>
      </c>
      <c r="F11" s="17" t="s">
        <v>84</v>
      </c>
      <c r="G11" s="97">
        <v>6651206</v>
      </c>
      <c r="H11" s="17" t="s">
        <v>85</v>
      </c>
      <c r="I11" s="17" t="s">
        <v>86</v>
      </c>
      <c r="J11" s="35" t="s">
        <v>97</v>
      </c>
      <c r="K11" s="37" t="s">
        <v>88</v>
      </c>
      <c r="L11" s="17" t="s">
        <v>59</v>
      </c>
    </row>
    <row r="12" spans="1:12" x14ac:dyDescent="0.2">
      <c r="A12" s="121" cm="1">
        <f t="array" ref="A12">ROW(A12:A12)-4</f>
        <v>8</v>
      </c>
      <c r="B12" s="32" t="s">
        <v>95</v>
      </c>
      <c r="C12" s="11" t="s">
        <v>32</v>
      </c>
      <c r="D12" s="33" t="s">
        <v>90</v>
      </c>
      <c r="E12" s="17" t="s">
        <v>93</v>
      </c>
      <c r="F12" s="17" t="s">
        <v>94</v>
      </c>
      <c r="G12" s="97">
        <v>1379364</v>
      </c>
      <c r="H12" s="17" t="s">
        <v>85</v>
      </c>
      <c r="I12" s="17" t="s">
        <v>78</v>
      </c>
      <c r="J12" s="35" t="s">
        <v>91</v>
      </c>
      <c r="K12" s="37" t="s">
        <v>92</v>
      </c>
      <c r="L12" s="17" t="s">
        <v>76</v>
      </c>
    </row>
    <row r="13" spans="1:12" ht="54" x14ac:dyDescent="0.2">
      <c r="A13" s="121" cm="1">
        <f t="array" ref="A13">ROW(A13:A13)-4</f>
        <v>9</v>
      </c>
      <c r="B13" s="32" t="s">
        <v>99</v>
      </c>
      <c r="C13" s="17" t="s">
        <v>12</v>
      </c>
      <c r="D13" s="33">
        <v>1096256</v>
      </c>
      <c r="E13" s="17" t="s">
        <v>53</v>
      </c>
      <c r="F13" s="17" t="s">
        <v>100</v>
      </c>
      <c r="G13" s="97">
        <v>3483639</v>
      </c>
      <c r="H13" s="11" t="s">
        <v>55</v>
      </c>
      <c r="I13" s="17" t="s">
        <v>56</v>
      </c>
      <c r="J13" s="35" t="s">
        <v>101</v>
      </c>
      <c r="K13" s="36" t="s">
        <v>102</v>
      </c>
      <c r="L13" s="17" t="s">
        <v>59</v>
      </c>
    </row>
    <row r="14" spans="1:12" ht="54" x14ac:dyDescent="0.2">
      <c r="A14" s="121" cm="1">
        <f t="array" ref="A14">ROW(A14:A14)-4</f>
        <v>10</v>
      </c>
      <c r="B14" s="32" t="s">
        <v>103</v>
      </c>
      <c r="C14" s="17" t="s">
        <v>22</v>
      </c>
      <c r="D14" s="6">
        <v>1097495</v>
      </c>
      <c r="E14" s="17" t="s">
        <v>53</v>
      </c>
      <c r="F14" s="17" t="s">
        <v>105</v>
      </c>
      <c r="G14" s="98">
        <v>1605301</v>
      </c>
      <c r="H14" s="17" t="s">
        <v>106</v>
      </c>
      <c r="I14" s="17" t="s">
        <v>107</v>
      </c>
      <c r="J14" s="35" t="s">
        <v>108</v>
      </c>
      <c r="K14" s="36" t="s">
        <v>104</v>
      </c>
      <c r="L14" s="17" t="s">
        <v>59</v>
      </c>
    </row>
    <row r="15" spans="1:12" x14ac:dyDescent="0.2">
      <c r="A15" s="121" cm="1">
        <f t="array" ref="A15">ROW(A15:A15)-4</f>
        <v>11</v>
      </c>
      <c r="B15" s="44" t="s">
        <v>113</v>
      </c>
      <c r="C15" s="17" t="s">
        <v>32</v>
      </c>
      <c r="D15" s="6" t="s">
        <v>109</v>
      </c>
      <c r="E15" s="17" t="s">
        <v>93</v>
      </c>
      <c r="F15" s="17" t="s">
        <v>94</v>
      </c>
      <c r="G15" s="98">
        <v>3463779</v>
      </c>
      <c r="H15" s="17" t="s">
        <v>86</v>
      </c>
      <c r="I15" s="17" t="s">
        <v>110</v>
      </c>
      <c r="J15" s="35" t="s">
        <v>111</v>
      </c>
      <c r="K15" s="37" t="s">
        <v>112</v>
      </c>
      <c r="L15" s="17" t="s">
        <v>76</v>
      </c>
    </row>
    <row r="16" spans="1:12" x14ac:dyDescent="0.2">
      <c r="A16" s="121" cm="1">
        <f t="array" ref="A16">ROW(A16:A16)-4</f>
        <v>12</v>
      </c>
      <c r="B16" s="32" t="s">
        <v>119</v>
      </c>
      <c r="C16" s="17" t="s">
        <v>24</v>
      </c>
      <c r="D16" s="6" t="s">
        <v>114</v>
      </c>
      <c r="E16" s="17" t="s">
        <v>115</v>
      </c>
      <c r="F16" s="17" t="s">
        <v>120</v>
      </c>
      <c r="G16" s="98">
        <v>3028768</v>
      </c>
      <c r="H16" s="17" t="s">
        <v>86</v>
      </c>
      <c r="I16" s="17" t="s">
        <v>118</v>
      </c>
      <c r="J16" s="35" t="s">
        <v>117</v>
      </c>
      <c r="K16" s="37" t="s">
        <v>116</v>
      </c>
      <c r="L16" s="17" t="s">
        <v>76</v>
      </c>
    </row>
    <row r="17" spans="1:12" ht="54" x14ac:dyDescent="0.2">
      <c r="A17" s="121" cm="1">
        <f t="array" ref="A17">ROW(A17:A17)-4</f>
        <v>13</v>
      </c>
      <c r="B17" s="32" t="s">
        <v>121</v>
      </c>
      <c r="C17" s="17" t="s">
        <v>12</v>
      </c>
      <c r="D17" s="6">
        <v>1099427</v>
      </c>
      <c r="E17" s="17" t="s">
        <v>53</v>
      </c>
      <c r="F17" s="17" t="s">
        <v>63</v>
      </c>
      <c r="G17" s="98">
        <v>969026</v>
      </c>
      <c r="H17" s="17" t="s">
        <v>86</v>
      </c>
      <c r="I17" s="17" t="s">
        <v>122</v>
      </c>
      <c r="J17" s="35" t="s">
        <v>123</v>
      </c>
      <c r="K17" s="36" t="s">
        <v>124</v>
      </c>
      <c r="L17" s="17" t="s">
        <v>59</v>
      </c>
    </row>
    <row r="18" spans="1:12" ht="54" x14ac:dyDescent="0.2">
      <c r="A18" s="121" cm="1">
        <f t="array" ref="A18">ROW(A18:A18)-4</f>
        <v>14</v>
      </c>
      <c r="B18" s="32" t="s">
        <v>128</v>
      </c>
      <c r="C18" s="17" t="s">
        <v>12</v>
      </c>
      <c r="D18" s="6">
        <v>1100140</v>
      </c>
      <c r="E18" s="17" t="s">
        <v>53</v>
      </c>
      <c r="F18" s="17" t="s">
        <v>127</v>
      </c>
      <c r="G18" s="98">
        <v>679669</v>
      </c>
      <c r="H18" s="17" t="s">
        <v>86</v>
      </c>
      <c r="I18" s="17" t="s">
        <v>122</v>
      </c>
      <c r="J18" s="35" t="s">
        <v>125</v>
      </c>
      <c r="K18" s="36" t="s">
        <v>126</v>
      </c>
      <c r="L18" s="17" t="s">
        <v>59</v>
      </c>
    </row>
    <row r="19" spans="1:12" x14ac:dyDescent="0.2">
      <c r="A19" s="121" cm="1">
        <f t="array" ref="A19">ROW(A19:A19)-4</f>
        <v>15</v>
      </c>
      <c r="B19" s="32" t="s">
        <v>131</v>
      </c>
      <c r="C19" s="17" t="s">
        <v>21</v>
      </c>
      <c r="D19" s="6" t="s">
        <v>129</v>
      </c>
      <c r="E19" s="17" t="s">
        <v>115</v>
      </c>
      <c r="F19" s="17" t="s">
        <v>132</v>
      </c>
      <c r="G19" s="98">
        <v>1062922</v>
      </c>
      <c r="H19" s="17" t="s">
        <v>86</v>
      </c>
      <c r="I19" s="17" t="s">
        <v>107</v>
      </c>
      <c r="J19" s="35" t="s">
        <v>117</v>
      </c>
      <c r="K19" s="37" t="s">
        <v>130</v>
      </c>
      <c r="L19" s="17" t="s">
        <v>76</v>
      </c>
    </row>
    <row r="20" spans="1:12" x14ac:dyDescent="0.2">
      <c r="A20" s="121" cm="1">
        <f t="array" ref="A20">ROW(A20:A20)-4</f>
        <v>16</v>
      </c>
      <c r="B20" s="32" t="s">
        <v>136</v>
      </c>
      <c r="C20" s="17" t="s">
        <v>21</v>
      </c>
      <c r="D20" s="6" t="s">
        <v>133</v>
      </c>
      <c r="E20" s="17" t="s">
        <v>93</v>
      </c>
      <c r="F20" s="17" t="s">
        <v>70</v>
      </c>
      <c r="G20" s="98">
        <v>3290170</v>
      </c>
      <c r="H20" s="17" t="s">
        <v>86</v>
      </c>
      <c r="I20" s="17" t="s">
        <v>107</v>
      </c>
      <c r="J20" s="35" t="s">
        <v>134</v>
      </c>
      <c r="K20" s="37" t="s">
        <v>135</v>
      </c>
      <c r="L20" s="17" t="s">
        <v>18</v>
      </c>
    </row>
    <row r="21" spans="1:12" ht="54" x14ac:dyDescent="0.2">
      <c r="A21" s="121" cm="1">
        <f t="array" ref="A21">ROW(A21:A21)-4</f>
        <v>17</v>
      </c>
      <c r="B21" s="38" t="s">
        <v>137</v>
      </c>
      <c r="C21" s="17" t="s">
        <v>12</v>
      </c>
      <c r="D21" s="6">
        <v>1096039</v>
      </c>
      <c r="E21" s="17" t="s">
        <v>53</v>
      </c>
      <c r="F21" s="17" t="s">
        <v>142</v>
      </c>
      <c r="G21" s="98">
        <v>675377</v>
      </c>
      <c r="H21" s="17" t="s">
        <v>140</v>
      </c>
      <c r="I21" s="17" t="s">
        <v>141</v>
      </c>
      <c r="J21" s="35" t="s">
        <v>139</v>
      </c>
      <c r="K21" s="36" t="s">
        <v>138</v>
      </c>
      <c r="L21" s="17" t="s">
        <v>59</v>
      </c>
    </row>
    <row r="22" spans="1:12" ht="54" x14ac:dyDescent="0.2">
      <c r="A22" s="121" cm="1">
        <f t="array" ref="A22">ROW(A22:A22)-4</f>
        <v>18</v>
      </c>
      <c r="B22" s="32" t="s">
        <v>143</v>
      </c>
      <c r="C22" s="17" t="s">
        <v>21</v>
      </c>
      <c r="D22" s="6">
        <v>1092087</v>
      </c>
      <c r="E22" s="17" t="s">
        <v>53</v>
      </c>
      <c r="F22" s="17" t="s">
        <v>147</v>
      </c>
      <c r="G22" s="98">
        <v>444770</v>
      </c>
      <c r="H22" s="17" t="s">
        <v>140</v>
      </c>
      <c r="I22" s="17" t="s">
        <v>145</v>
      </c>
      <c r="J22" s="35" t="s">
        <v>144</v>
      </c>
      <c r="K22" s="36" t="s">
        <v>146</v>
      </c>
      <c r="L22" s="17" t="s">
        <v>59</v>
      </c>
    </row>
    <row r="23" spans="1:12" x14ac:dyDescent="0.2">
      <c r="A23" s="121" cm="1">
        <f t="array" ref="A23">ROW(A23:A23)-4</f>
        <v>19</v>
      </c>
      <c r="B23" s="32" t="s">
        <v>148</v>
      </c>
      <c r="C23" s="17" t="s">
        <v>32</v>
      </c>
      <c r="D23" s="6" t="s">
        <v>109</v>
      </c>
      <c r="E23" s="17" t="s">
        <v>93</v>
      </c>
      <c r="F23" s="17" t="s">
        <v>94</v>
      </c>
      <c r="G23" s="98">
        <v>3461247</v>
      </c>
      <c r="H23" s="17" t="s">
        <v>86</v>
      </c>
      <c r="I23" s="17" t="s">
        <v>110</v>
      </c>
      <c r="J23" s="35" t="s">
        <v>111</v>
      </c>
      <c r="K23" s="37" t="s">
        <v>112</v>
      </c>
      <c r="L23" s="17" t="s">
        <v>59</v>
      </c>
    </row>
    <row r="24" spans="1:12" x14ac:dyDescent="0.2">
      <c r="A24" s="121" cm="1">
        <f t="array" ref="A24">ROW(A24:A24)-4</f>
        <v>20</v>
      </c>
      <c r="B24" s="32" t="s">
        <v>150</v>
      </c>
      <c r="C24" s="17" t="s">
        <v>24</v>
      </c>
      <c r="D24" s="6" t="s">
        <v>149</v>
      </c>
      <c r="E24" s="17" t="s">
        <v>93</v>
      </c>
      <c r="F24" s="17" t="s">
        <v>151</v>
      </c>
      <c r="G24" s="98">
        <v>892843</v>
      </c>
      <c r="H24" s="17" t="s">
        <v>86</v>
      </c>
      <c r="I24" s="17" t="s">
        <v>110</v>
      </c>
      <c r="J24" s="35" t="s">
        <v>152</v>
      </c>
      <c r="K24" s="36"/>
      <c r="L24" s="17" t="s">
        <v>59</v>
      </c>
    </row>
    <row r="25" spans="1:12" ht="20.25" thickBot="1" x14ac:dyDescent="0.25">
      <c r="A25" s="121" cm="1">
        <f t="array" ref="A25">ROW(A25:A25)-4</f>
        <v>21</v>
      </c>
      <c r="B25" s="32" t="s">
        <v>157</v>
      </c>
      <c r="C25" s="17" t="s">
        <v>24</v>
      </c>
      <c r="D25" s="6" t="s">
        <v>153</v>
      </c>
      <c r="E25" s="17" t="s">
        <v>156</v>
      </c>
      <c r="F25" s="17" t="s">
        <v>158</v>
      </c>
      <c r="G25" s="98">
        <v>47680901</v>
      </c>
      <c r="H25" s="17" t="s">
        <v>140</v>
      </c>
      <c r="I25" s="17" t="s">
        <v>56</v>
      </c>
      <c r="J25" s="35" t="s">
        <v>154</v>
      </c>
      <c r="K25" s="37" t="s">
        <v>155</v>
      </c>
      <c r="L25" s="17" t="s">
        <v>18</v>
      </c>
    </row>
    <row r="26" spans="1:12" x14ac:dyDescent="0.2">
      <c r="A26" s="121" cm="1">
        <f t="array" ref="A26">ROW(A26:A26)-4</f>
        <v>22</v>
      </c>
      <c r="B26" s="32" t="s">
        <v>162</v>
      </c>
      <c r="C26" s="17" t="s">
        <v>31</v>
      </c>
      <c r="D26" s="6" t="s">
        <v>159</v>
      </c>
      <c r="E26" s="17" t="s">
        <v>115</v>
      </c>
      <c r="F26" s="17" t="s">
        <v>158</v>
      </c>
      <c r="G26" s="98">
        <v>7521404</v>
      </c>
      <c r="H26" s="17" t="s">
        <v>140</v>
      </c>
      <c r="I26" s="17" t="s">
        <v>118</v>
      </c>
      <c r="J26" s="35" t="s">
        <v>160</v>
      </c>
      <c r="K26" s="42" t="s">
        <v>161</v>
      </c>
      <c r="L26" s="17" t="s">
        <v>18</v>
      </c>
    </row>
    <row r="27" spans="1:12" x14ac:dyDescent="0.2">
      <c r="A27" s="121" cm="1">
        <f t="array" ref="A27">ROW(A27:A27)-4</f>
        <v>23</v>
      </c>
      <c r="B27" s="32" t="s">
        <v>165</v>
      </c>
      <c r="C27" s="17" t="s">
        <v>31</v>
      </c>
      <c r="D27" s="6" t="s">
        <v>163</v>
      </c>
      <c r="E27" s="17" t="s">
        <v>115</v>
      </c>
      <c r="F27" s="17" t="s">
        <v>158</v>
      </c>
      <c r="G27" s="98">
        <v>3147876</v>
      </c>
      <c r="H27" s="17" t="s">
        <v>140</v>
      </c>
      <c r="I27" s="17" t="s">
        <v>118</v>
      </c>
      <c r="J27" s="35" t="s">
        <v>164</v>
      </c>
      <c r="K27" s="37" t="s">
        <v>161</v>
      </c>
      <c r="L27" s="17" t="s">
        <v>18</v>
      </c>
    </row>
    <row r="28" spans="1:12" x14ac:dyDescent="0.2">
      <c r="A28" s="121" cm="1">
        <f t="array" ref="A28">ROW(A28:A28)-4</f>
        <v>24</v>
      </c>
      <c r="B28" s="38" t="s">
        <v>170</v>
      </c>
      <c r="C28" s="17" t="s">
        <v>31</v>
      </c>
      <c r="D28" s="6" t="s">
        <v>166</v>
      </c>
      <c r="E28" s="17" t="s">
        <v>169</v>
      </c>
      <c r="F28" s="17" t="s">
        <v>171</v>
      </c>
      <c r="G28" s="98">
        <v>25838088</v>
      </c>
      <c r="H28" s="17" t="s">
        <v>140</v>
      </c>
      <c r="I28" s="17" t="s">
        <v>122</v>
      </c>
      <c r="J28" s="35" t="s">
        <v>167</v>
      </c>
      <c r="K28" s="37" t="s">
        <v>168</v>
      </c>
      <c r="L28" s="17" t="s">
        <v>76</v>
      </c>
    </row>
    <row r="29" spans="1:12" x14ac:dyDescent="0.2">
      <c r="A29" s="121" cm="1">
        <f t="array" ref="A29">ROW(A29:A29)-4</f>
        <v>25</v>
      </c>
      <c r="B29" s="32" t="s">
        <v>174</v>
      </c>
      <c r="C29" s="17" t="s">
        <v>31</v>
      </c>
      <c r="D29" s="6" t="s">
        <v>172</v>
      </c>
      <c r="E29" s="17" t="s">
        <v>169</v>
      </c>
      <c r="F29" s="17" t="s">
        <v>171</v>
      </c>
      <c r="G29" s="98">
        <v>13258058</v>
      </c>
      <c r="H29" s="17" t="s">
        <v>140</v>
      </c>
      <c r="I29" s="17" t="s">
        <v>122</v>
      </c>
      <c r="J29" s="35" t="s">
        <v>173</v>
      </c>
      <c r="K29" s="37" t="s">
        <v>168</v>
      </c>
      <c r="L29" s="17" t="s">
        <v>76</v>
      </c>
    </row>
    <row r="30" spans="1:12" x14ac:dyDescent="0.2">
      <c r="A30" s="121" cm="1">
        <f t="array" ref="A30">ROW(A30:A30)-4</f>
        <v>26</v>
      </c>
      <c r="B30" s="32" t="s">
        <v>187</v>
      </c>
      <c r="C30" s="17" t="s">
        <v>31</v>
      </c>
      <c r="D30" s="6" t="s">
        <v>186</v>
      </c>
      <c r="E30" s="17" t="s">
        <v>169</v>
      </c>
      <c r="F30" s="17" t="s">
        <v>171</v>
      </c>
      <c r="G30" s="98">
        <v>19375699</v>
      </c>
      <c r="H30" s="17" t="s">
        <v>140</v>
      </c>
      <c r="I30" s="17" t="s">
        <v>122</v>
      </c>
      <c r="J30" s="35" t="s">
        <v>185</v>
      </c>
      <c r="K30" s="37" t="s">
        <v>168</v>
      </c>
      <c r="L30" s="17" t="s">
        <v>76</v>
      </c>
    </row>
    <row r="31" spans="1:12" x14ac:dyDescent="0.2">
      <c r="A31" s="121" cm="1">
        <f t="array" ref="A31">ROW(A31:A31)-4</f>
        <v>27</v>
      </c>
      <c r="B31" s="32" t="s">
        <v>190</v>
      </c>
      <c r="C31" s="17" t="s">
        <v>31</v>
      </c>
      <c r="D31" s="6" t="s">
        <v>188</v>
      </c>
      <c r="E31" s="17" t="s">
        <v>169</v>
      </c>
      <c r="F31" s="17" t="s">
        <v>171</v>
      </c>
      <c r="G31" s="98">
        <v>15851808</v>
      </c>
      <c r="H31" s="17" t="s">
        <v>140</v>
      </c>
      <c r="I31" s="17" t="s">
        <v>122</v>
      </c>
      <c r="J31" s="35" t="s">
        <v>189</v>
      </c>
      <c r="K31" s="37" t="s">
        <v>168</v>
      </c>
      <c r="L31" s="17" t="s">
        <v>76</v>
      </c>
    </row>
    <row r="32" spans="1:12" x14ac:dyDescent="0.2">
      <c r="A32" s="121" cm="1">
        <f t="array" ref="A32">ROW(A32:A32)-4</f>
        <v>28</v>
      </c>
      <c r="B32" s="32" t="s">
        <v>193</v>
      </c>
      <c r="C32" s="17" t="s">
        <v>31</v>
      </c>
      <c r="D32" s="6" t="s">
        <v>191</v>
      </c>
      <c r="E32" s="17" t="s">
        <v>169</v>
      </c>
      <c r="F32" s="17" t="s">
        <v>171</v>
      </c>
      <c r="G32" s="98">
        <v>2743983</v>
      </c>
      <c r="H32" s="17" t="s">
        <v>140</v>
      </c>
      <c r="I32" s="17" t="s">
        <v>122</v>
      </c>
      <c r="J32" s="35" t="s">
        <v>192</v>
      </c>
      <c r="K32" s="37" t="s">
        <v>168</v>
      </c>
      <c r="L32" s="17" t="s">
        <v>76</v>
      </c>
    </row>
    <row r="33" spans="1:12" ht="54" x14ac:dyDescent="0.2">
      <c r="A33" s="121" cm="1">
        <f t="array" ref="A33">ROW(A33:A33)-4</f>
        <v>29</v>
      </c>
      <c r="B33" s="32" t="s">
        <v>175</v>
      </c>
      <c r="C33" s="17" t="s">
        <v>29</v>
      </c>
      <c r="D33" s="6">
        <v>1097024</v>
      </c>
      <c r="E33" s="17" t="s">
        <v>53</v>
      </c>
      <c r="F33" s="17" t="s">
        <v>100</v>
      </c>
      <c r="G33" s="98">
        <v>24289481</v>
      </c>
      <c r="H33" s="17" t="s">
        <v>78</v>
      </c>
      <c r="I33" s="17" t="s">
        <v>141</v>
      </c>
      <c r="J33" s="35" t="s">
        <v>177</v>
      </c>
      <c r="K33" s="36" t="s">
        <v>176</v>
      </c>
      <c r="L33" s="17" t="s">
        <v>59</v>
      </c>
    </row>
    <row r="34" spans="1:12" ht="54" x14ac:dyDescent="0.2">
      <c r="A34" s="121" cm="1">
        <f t="array" ref="A34">ROW(A34:A34)-4</f>
        <v>30</v>
      </c>
      <c r="B34" s="32" t="s">
        <v>178</v>
      </c>
      <c r="C34" s="17" t="s">
        <v>12</v>
      </c>
      <c r="D34" s="6">
        <v>1093782</v>
      </c>
      <c r="E34" s="17" t="s">
        <v>53</v>
      </c>
      <c r="F34" s="17" t="s">
        <v>179</v>
      </c>
      <c r="G34" s="98">
        <v>2325606</v>
      </c>
      <c r="H34" s="17" t="s">
        <v>78</v>
      </c>
      <c r="I34" s="17" t="s">
        <v>141</v>
      </c>
      <c r="J34" s="35" t="s">
        <v>180</v>
      </c>
      <c r="K34" s="36" t="s">
        <v>181</v>
      </c>
      <c r="L34" s="17" t="s">
        <v>59</v>
      </c>
    </row>
    <row r="35" spans="1:12" ht="54" x14ac:dyDescent="0.2">
      <c r="A35" s="121" cm="1">
        <f t="array" ref="A35">ROW(A35:A35)-4</f>
        <v>31</v>
      </c>
      <c r="B35" s="32" t="s">
        <v>182</v>
      </c>
      <c r="C35" s="17" t="s">
        <v>46</v>
      </c>
      <c r="D35" s="6">
        <v>1088813</v>
      </c>
      <c r="E35" s="17" t="s">
        <v>53</v>
      </c>
      <c r="F35" s="17" t="s">
        <v>54</v>
      </c>
      <c r="G35" s="98">
        <v>1292565</v>
      </c>
      <c r="H35" s="17" t="s">
        <v>78</v>
      </c>
      <c r="I35" s="17" t="s">
        <v>183</v>
      </c>
      <c r="J35" s="35" t="s">
        <v>184</v>
      </c>
      <c r="K35" s="36" t="s">
        <v>58</v>
      </c>
      <c r="L35" s="17" t="s">
        <v>59</v>
      </c>
    </row>
    <row r="36" spans="1:12" x14ac:dyDescent="0.2">
      <c r="A36" s="121" cm="1">
        <f t="array" ref="A36">ROW(A36:A36)-4</f>
        <v>32</v>
      </c>
      <c r="B36" s="38" t="s">
        <v>196</v>
      </c>
      <c r="C36" s="17" t="s">
        <v>32</v>
      </c>
      <c r="D36" s="6" t="s">
        <v>194</v>
      </c>
      <c r="E36" s="17" t="s">
        <v>93</v>
      </c>
      <c r="F36" s="17" t="s">
        <v>94</v>
      </c>
      <c r="G36" s="98">
        <v>1788450</v>
      </c>
      <c r="H36" s="17" t="s">
        <v>71</v>
      </c>
      <c r="I36" s="17" t="s">
        <v>141</v>
      </c>
      <c r="J36" s="35" t="s">
        <v>195</v>
      </c>
      <c r="K36" s="37" t="s">
        <v>112</v>
      </c>
      <c r="L36" s="17" t="s">
        <v>76</v>
      </c>
    </row>
    <row r="37" spans="1:12" x14ac:dyDescent="0.2">
      <c r="A37" s="121" cm="1">
        <f t="array" ref="A37">ROW(A37:A37)-4</f>
        <v>33</v>
      </c>
      <c r="B37" s="32" t="s">
        <v>199</v>
      </c>
      <c r="C37" s="17" t="s">
        <v>32</v>
      </c>
      <c r="D37" s="6" t="s">
        <v>197</v>
      </c>
      <c r="E37" s="17" t="s">
        <v>93</v>
      </c>
      <c r="F37" s="17" t="s">
        <v>94</v>
      </c>
      <c r="G37" s="98">
        <v>1496695</v>
      </c>
      <c r="H37" s="17" t="s">
        <v>71</v>
      </c>
      <c r="I37" s="17" t="s">
        <v>141</v>
      </c>
      <c r="J37" s="35" t="s">
        <v>198</v>
      </c>
      <c r="K37" s="37" t="s">
        <v>112</v>
      </c>
      <c r="L37" s="17" t="s">
        <v>76</v>
      </c>
    </row>
    <row r="38" spans="1:12" x14ac:dyDescent="0.2">
      <c r="A38" s="121" cm="1">
        <f t="array" ref="A38">ROW(A38:A38)-4</f>
        <v>34</v>
      </c>
      <c r="B38" s="32" t="s">
        <v>203</v>
      </c>
      <c r="C38" s="17" t="s">
        <v>21</v>
      </c>
      <c r="D38" s="6" t="s">
        <v>202</v>
      </c>
      <c r="E38" s="17" t="s">
        <v>93</v>
      </c>
      <c r="F38" s="17" t="s">
        <v>204</v>
      </c>
      <c r="G38" s="98">
        <v>1078975</v>
      </c>
      <c r="H38" s="17" t="s">
        <v>71</v>
      </c>
      <c r="I38" s="17" t="s">
        <v>141</v>
      </c>
      <c r="J38" s="35" t="s">
        <v>201</v>
      </c>
      <c r="K38" s="37" t="s">
        <v>200</v>
      </c>
      <c r="L38" s="17" t="s">
        <v>18</v>
      </c>
    </row>
    <row r="39" spans="1:12" x14ac:dyDescent="0.2">
      <c r="A39" s="121" cm="1">
        <f t="array" ref="A39">ROW(A39:A39)-4</f>
        <v>35</v>
      </c>
      <c r="B39" s="32" t="s">
        <v>208</v>
      </c>
      <c r="C39" s="17" t="s">
        <v>32</v>
      </c>
      <c r="D39" s="6" t="s">
        <v>205</v>
      </c>
      <c r="E39" s="17" t="s">
        <v>69</v>
      </c>
      <c r="F39" s="17" t="s">
        <v>209</v>
      </c>
      <c r="G39" s="98">
        <v>1199597</v>
      </c>
      <c r="H39" s="17" t="s">
        <v>71</v>
      </c>
      <c r="I39" s="17" t="s">
        <v>141</v>
      </c>
      <c r="J39" s="35" t="s">
        <v>206</v>
      </c>
      <c r="K39" s="37" t="s">
        <v>207</v>
      </c>
      <c r="L39" s="17" t="s">
        <v>76</v>
      </c>
    </row>
    <row r="40" spans="1:12" x14ac:dyDescent="0.2">
      <c r="A40" s="121" cm="1">
        <f t="array" ref="A40">ROW(A40:A40)-4</f>
        <v>36</v>
      </c>
      <c r="B40" s="32" t="s">
        <v>213</v>
      </c>
      <c r="C40" s="17" t="s">
        <v>32</v>
      </c>
      <c r="D40" s="6" t="s">
        <v>210</v>
      </c>
      <c r="E40" s="17" t="s">
        <v>84</v>
      </c>
      <c r="F40" s="17" t="s">
        <v>84</v>
      </c>
      <c r="G40" s="98">
        <v>1141811</v>
      </c>
      <c r="H40" s="17" t="s">
        <v>78</v>
      </c>
      <c r="I40" s="17" t="s">
        <v>110</v>
      </c>
      <c r="J40" s="35" t="s">
        <v>212</v>
      </c>
      <c r="K40" s="37" t="s">
        <v>211</v>
      </c>
      <c r="L40" s="17" t="s">
        <v>59</v>
      </c>
    </row>
    <row r="41" spans="1:12" ht="54" x14ac:dyDescent="0.2">
      <c r="A41" s="121" cm="1">
        <f t="array" ref="A41">ROW(A41:A41)-4</f>
        <v>37</v>
      </c>
      <c r="B41" s="38" t="s">
        <v>218</v>
      </c>
      <c r="C41" s="17" t="s">
        <v>26</v>
      </c>
      <c r="D41" s="6">
        <v>1100007</v>
      </c>
      <c r="E41" s="17" t="s">
        <v>53</v>
      </c>
      <c r="F41" s="17" t="s">
        <v>214</v>
      </c>
      <c r="G41" s="98">
        <v>6540683</v>
      </c>
      <c r="H41" s="17" t="s">
        <v>60</v>
      </c>
      <c r="I41" s="17" t="s">
        <v>217</v>
      </c>
      <c r="J41" s="35" t="s">
        <v>216</v>
      </c>
      <c r="K41" s="36" t="s">
        <v>215</v>
      </c>
      <c r="L41" s="17" t="s">
        <v>59</v>
      </c>
    </row>
    <row r="42" spans="1:12" x14ac:dyDescent="0.2">
      <c r="A42" s="121" cm="1">
        <f t="array" ref="A42">ROW(A42:A42)-4</f>
        <v>38</v>
      </c>
      <c r="B42" s="32" t="s">
        <v>222</v>
      </c>
      <c r="C42" s="17" t="s">
        <v>32</v>
      </c>
      <c r="D42" s="6" t="s">
        <v>219</v>
      </c>
      <c r="E42" s="17" t="s">
        <v>169</v>
      </c>
      <c r="F42" s="17" t="s">
        <v>223</v>
      </c>
      <c r="G42" s="98">
        <v>8745744</v>
      </c>
      <c r="H42" s="17" t="s">
        <v>78</v>
      </c>
      <c r="I42" s="17" t="s">
        <v>217</v>
      </c>
      <c r="J42" s="35" t="s">
        <v>220</v>
      </c>
      <c r="K42" s="37" t="s">
        <v>221</v>
      </c>
      <c r="L42" s="17" t="s">
        <v>76</v>
      </c>
    </row>
    <row r="43" spans="1:12" x14ac:dyDescent="0.2">
      <c r="A43" s="121" cm="1">
        <f t="array" ref="A43">ROW(A43:A43)-4</f>
        <v>39</v>
      </c>
      <c r="B43" s="32" t="s">
        <v>226</v>
      </c>
      <c r="C43" s="17" t="s">
        <v>32</v>
      </c>
      <c r="D43" s="6" t="s">
        <v>224</v>
      </c>
      <c r="E43" s="17" t="s">
        <v>169</v>
      </c>
      <c r="F43" s="17" t="s">
        <v>223</v>
      </c>
      <c r="G43" s="98">
        <v>5376541</v>
      </c>
      <c r="H43" s="17" t="s">
        <v>78</v>
      </c>
      <c r="I43" s="17" t="s">
        <v>217</v>
      </c>
      <c r="J43" s="35" t="s">
        <v>225</v>
      </c>
      <c r="K43" s="37" t="s">
        <v>221</v>
      </c>
      <c r="L43" s="17" t="s">
        <v>76</v>
      </c>
    </row>
    <row r="44" spans="1:12" x14ac:dyDescent="0.2">
      <c r="A44" s="121" cm="1">
        <f t="array" ref="A44">ROW(A44:A44)-4</f>
        <v>40</v>
      </c>
      <c r="B44" s="32" t="s">
        <v>229</v>
      </c>
      <c r="C44" s="17" t="s">
        <v>32</v>
      </c>
      <c r="D44" s="6" t="s">
        <v>227</v>
      </c>
      <c r="E44" s="17" t="s">
        <v>169</v>
      </c>
      <c r="F44" s="17" t="s">
        <v>223</v>
      </c>
      <c r="G44" s="98">
        <v>2654579</v>
      </c>
      <c r="H44" s="17" t="s">
        <v>78</v>
      </c>
      <c r="I44" s="17" t="s">
        <v>217</v>
      </c>
      <c r="J44" s="35" t="s">
        <v>228</v>
      </c>
      <c r="K44" s="37" t="s">
        <v>221</v>
      </c>
      <c r="L44" s="17" t="s">
        <v>76</v>
      </c>
    </row>
    <row r="45" spans="1:12" x14ac:dyDescent="0.2">
      <c r="A45" s="121" cm="1">
        <f t="array" ref="A45">ROW(A45:A45)-4</f>
        <v>41</v>
      </c>
      <c r="B45" s="44" t="s">
        <v>231</v>
      </c>
      <c r="C45" s="17" t="s">
        <v>32</v>
      </c>
      <c r="D45" s="6" t="s">
        <v>230</v>
      </c>
      <c r="E45" s="17" t="s">
        <v>69</v>
      </c>
      <c r="F45" s="17" t="s">
        <v>232</v>
      </c>
      <c r="G45" s="98">
        <v>1214015</v>
      </c>
      <c r="H45" s="17" t="s">
        <v>107</v>
      </c>
      <c r="I45" s="17" t="s">
        <v>145</v>
      </c>
      <c r="J45" s="35" t="s">
        <v>233</v>
      </c>
      <c r="K45" s="37" t="s">
        <v>234</v>
      </c>
      <c r="L45" s="17" t="s">
        <v>76</v>
      </c>
    </row>
    <row r="46" spans="1:12" x14ac:dyDescent="0.2">
      <c r="A46" s="121" cm="1">
        <f t="array" ref="A46">ROW(A46:A46)-4</f>
        <v>42</v>
      </c>
      <c r="B46" s="32" t="s">
        <v>237</v>
      </c>
      <c r="C46" s="17" t="s">
        <v>32</v>
      </c>
      <c r="D46" s="6" t="s">
        <v>235</v>
      </c>
      <c r="E46" s="17" t="s">
        <v>69</v>
      </c>
      <c r="F46" s="17" t="s">
        <v>232</v>
      </c>
      <c r="G46" s="98">
        <v>1200288</v>
      </c>
      <c r="H46" s="17" t="s">
        <v>107</v>
      </c>
      <c r="I46" s="17" t="s">
        <v>145</v>
      </c>
      <c r="J46" s="35" t="s">
        <v>236</v>
      </c>
      <c r="K46" s="37" t="s">
        <v>234</v>
      </c>
      <c r="L46" s="17" t="s">
        <v>76</v>
      </c>
    </row>
    <row r="47" spans="1:12" ht="45" x14ac:dyDescent="0.2">
      <c r="A47" s="121" cm="1">
        <f t="array" ref="A47">ROW(A47:A47)-4</f>
        <v>43</v>
      </c>
      <c r="B47" s="32" t="s">
        <v>238</v>
      </c>
      <c r="C47" s="17" t="s">
        <v>12</v>
      </c>
      <c r="D47" s="6">
        <v>1099427</v>
      </c>
      <c r="E47" s="17" t="s">
        <v>53</v>
      </c>
      <c r="F47" s="17" t="s">
        <v>63</v>
      </c>
      <c r="G47" s="98">
        <v>955531</v>
      </c>
      <c r="H47" s="17" t="s">
        <v>107</v>
      </c>
      <c r="I47" s="17" t="s">
        <v>239</v>
      </c>
      <c r="J47" s="45" t="s">
        <v>240</v>
      </c>
      <c r="K47" s="36" t="s">
        <v>124</v>
      </c>
      <c r="L47" s="17" t="s">
        <v>59</v>
      </c>
    </row>
    <row r="48" spans="1:12" ht="45" x14ac:dyDescent="0.2">
      <c r="A48" s="121" cm="1">
        <f t="array" ref="A48">ROW(A48:A48)-4</f>
        <v>44</v>
      </c>
      <c r="B48" s="32" t="s">
        <v>241</v>
      </c>
      <c r="C48" s="17" t="s">
        <v>12</v>
      </c>
      <c r="D48" s="6">
        <v>1101772</v>
      </c>
      <c r="E48" s="17" t="s">
        <v>53</v>
      </c>
      <c r="F48" s="17" t="s">
        <v>242</v>
      </c>
      <c r="G48" s="98">
        <v>739676</v>
      </c>
      <c r="H48" s="17" t="s">
        <v>107</v>
      </c>
      <c r="I48" s="17" t="s">
        <v>239</v>
      </c>
      <c r="J48" s="45" t="s">
        <v>244</v>
      </c>
      <c r="K48" s="36" t="s">
        <v>243</v>
      </c>
      <c r="L48" s="17" t="s">
        <v>59</v>
      </c>
    </row>
    <row r="49" spans="1:12" x14ac:dyDescent="0.2">
      <c r="A49" s="121" cm="1">
        <f t="array" ref="A49">ROW(A49:A49)-4</f>
        <v>45</v>
      </c>
      <c r="B49" s="38" t="s">
        <v>247</v>
      </c>
      <c r="C49" s="17" t="s">
        <v>24</v>
      </c>
      <c r="D49" s="6" t="s">
        <v>245</v>
      </c>
      <c r="E49" s="17" t="s">
        <v>156</v>
      </c>
      <c r="F49" s="17" t="s">
        <v>248</v>
      </c>
      <c r="G49" s="98">
        <v>10073453</v>
      </c>
      <c r="H49" s="17" t="s">
        <v>107</v>
      </c>
      <c r="I49" s="17" t="s">
        <v>141</v>
      </c>
      <c r="J49" s="46" t="s">
        <v>246</v>
      </c>
      <c r="K49" s="37" t="s">
        <v>155</v>
      </c>
      <c r="L49" s="17" t="s">
        <v>18</v>
      </c>
    </row>
    <row r="50" spans="1:12" x14ac:dyDescent="0.2">
      <c r="A50" s="121" cm="1">
        <f t="array" ref="A50">ROW(A50:A50)-4</f>
        <v>46</v>
      </c>
      <c r="B50" s="39" t="s">
        <v>256</v>
      </c>
      <c r="C50" s="17" t="s">
        <v>24</v>
      </c>
      <c r="D50" s="6" t="s">
        <v>253</v>
      </c>
      <c r="E50" s="17" t="s">
        <v>93</v>
      </c>
      <c r="F50" s="17" t="s">
        <v>257</v>
      </c>
      <c r="G50" s="98">
        <v>3054629</v>
      </c>
      <c r="H50" s="17" t="s">
        <v>107</v>
      </c>
      <c r="I50" s="17" t="s">
        <v>217</v>
      </c>
      <c r="J50" s="46" t="s">
        <v>254</v>
      </c>
      <c r="K50" s="37" t="s">
        <v>255</v>
      </c>
      <c r="L50" s="17" t="s">
        <v>18</v>
      </c>
    </row>
    <row r="51" spans="1:12" ht="45.75" thickBot="1" x14ac:dyDescent="0.25">
      <c r="A51" s="121" cm="1">
        <f t="array" ref="A51">ROW(A51:A51)-4</f>
        <v>47</v>
      </c>
      <c r="B51" s="32" t="s">
        <v>252</v>
      </c>
      <c r="C51" s="17" t="s">
        <v>21</v>
      </c>
      <c r="D51" s="6">
        <v>1099591</v>
      </c>
      <c r="E51" s="17" t="s">
        <v>53</v>
      </c>
      <c r="F51" s="17" t="s">
        <v>147</v>
      </c>
      <c r="G51" s="98">
        <v>1665138</v>
      </c>
      <c r="H51" s="17" t="s">
        <v>56</v>
      </c>
      <c r="I51" s="17" t="s">
        <v>249</v>
      </c>
      <c r="J51" s="45" t="s">
        <v>250</v>
      </c>
      <c r="K51" s="36" t="s">
        <v>251</v>
      </c>
      <c r="L51" s="17" t="s">
        <v>59</v>
      </c>
    </row>
    <row r="52" spans="1:12" ht="20.25" thickBot="1" x14ac:dyDescent="0.25">
      <c r="A52" s="121" cm="1">
        <f t="array" ref="A52">ROW(A52:A52)-4</f>
        <v>48</v>
      </c>
      <c r="B52" s="32" t="s">
        <v>260</v>
      </c>
      <c r="C52" s="17" t="s">
        <v>24</v>
      </c>
      <c r="D52" s="6" t="s">
        <v>258</v>
      </c>
      <c r="E52" s="17" t="s">
        <v>93</v>
      </c>
      <c r="F52" s="17" t="s">
        <v>261</v>
      </c>
      <c r="G52" s="98">
        <v>2924812</v>
      </c>
      <c r="H52" s="17" t="s">
        <v>107</v>
      </c>
      <c r="I52" s="17" t="s">
        <v>217</v>
      </c>
      <c r="J52" s="46" t="s">
        <v>259</v>
      </c>
      <c r="K52" s="42" t="s">
        <v>80</v>
      </c>
      <c r="L52" s="17" t="s">
        <v>18</v>
      </c>
    </row>
    <row r="53" spans="1:12" x14ac:dyDescent="0.2">
      <c r="A53" s="121" cm="1">
        <f t="array" ref="A53">ROW(A53:A53)-4</f>
        <v>49</v>
      </c>
      <c r="B53" s="32" t="s">
        <v>264</v>
      </c>
      <c r="C53" s="17" t="s">
        <v>24</v>
      </c>
      <c r="D53" s="6" t="s">
        <v>262</v>
      </c>
      <c r="E53" s="17" t="s">
        <v>93</v>
      </c>
      <c r="F53" s="17" t="s">
        <v>261</v>
      </c>
      <c r="G53" s="98">
        <v>1986481</v>
      </c>
      <c r="H53" s="17" t="s">
        <v>107</v>
      </c>
      <c r="I53" s="17" t="s">
        <v>217</v>
      </c>
      <c r="J53" s="46" t="s">
        <v>263</v>
      </c>
      <c r="K53" s="42" t="s">
        <v>80</v>
      </c>
      <c r="L53" s="17" t="s">
        <v>18</v>
      </c>
    </row>
    <row r="54" spans="1:12" x14ac:dyDescent="0.2">
      <c r="A54" s="121" cm="1">
        <f t="array" ref="A54">ROW(A54:A54)-4</f>
        <v>50</v>
      </c>
      <c r="B54" s="38" t="s">
        <v>269</v>
      </c>
      <c r="C54" s="19" t="s">
        <v>270</v>
      </c>
      <c r="D54" s="6" t="s">
        <v>265</v>
      </c>
      <c r="E54" s="17" t="s">
        <v>93</v>
      </c>
      <c r="F54" s="17" t="s">
        <v>257</v>
      </c>
      <c r="G54" s="98">
        <v>9041444</v>
      </c>
      <c r="H54" s="17" t="s">
        <v>118</v>
      </c>
      <c r="I54" s="17" t="s">
        <v>266</v>
      </c>
      <c r="J54" s="46" t="s">
        <v>267</v>
      </c>
      <c r="K54" s="37" t="s">
        <v>268</v>
      </c>
      <c r="L54" s="17" t="s">
        <v>76</v>
      </c>
    </row>
    <row r="55" spans="1:12" ht="54" x14ac:dyDescent="0.2">
      <c r="A55" s="121" cm="1">
        <f t="array" ref="A55">ROW(A55:A55)-4</f>
        <v>51</v>
      </c>
      <c r="B55" s="32" t="s">
        <v>271</v>
      </c>
      <c r="C55" s="17" t="s">
        <v>12</v>
      </c>
      <c r="D55" s="6">
        <v>1103698</v>
      </c>
      <c r="E55" s="17" t="s">
        <v>53</v>
      </c>
      <c r="F55" s="17" t="s">
        <v>100</v>
      </c>
      <c r="G55" s="98">
        <v>7976752</v>
      </c>
      <c r="H55" s="17" t="s">
        <v>122</v>
      </c>
      <c r="I55" s="17" t="s">
        <v>266</v>
      </c>
      <c r="J55" s="46" t="s">
        <v>272</v>
      </c>
      <c r="K55" s="36" t="s">
        <v>102</v>
      </c>
      <c r="L55" s="17" t="s">
        <v>59</v>
      </c>
    </row>
    <row r="56" spans="1:12" ht="54.75" thickBot="1" x14ac:dyDescent="0.25">
      <c r="A56" s="121" cm="1">
        <f t="array" ref="A56">ROW(A56:A56)-4</f>
        <v>52</v>
      </c>
      <c r="B56" s="32" t="s">
        <v>278</v>
      </c>
      <c r="C56" s="17" t="s">
        <v>12</v>
      </c>
      <c r="D56" s="6">
        <v>1101935</v>
      </c>
      <c r="E56" s="17" t="s">
        <v>53</v>
      </c>
      <c r="F56" s="17" t="s">
        <v>100</v>
      </c>
      <c r="G56" s="98">
        <v>4098015</v>
      </c>
      <c r="H56" s="17" t="s">
        <v>122</v>
      </c>
      <c r="I56" s="17" t="s">
        <v>266</v>
      </c>
      <c r="J56" s="46" t="s">
        <v>279</v>
      </c>
      <c r="K56" s="36" t="s">
        <v>102</v>
      </c>
      <c r="L56" s="17" t="s">
        <v>59</v>
      </c>
    </row>
    <row r="57" spans="1:12" ht="19.5" customHeight="1" x14ac:dyDescent="0.2">
      <c r="A57" s="121" cm="1">
        <f t="array" ref="A57">ROW(A57:A57)-4</f>
        <v>53</v>
      </c>
      <c r="B57" s="32" t="s">
        <v>276</v>
      </c>
      <c r="C57" s="17" t="s">
        <v>24</v>
      </c>
      <c r="D57" s="6" t="s">
        <v>275</v>
      </c>
      <c r="E57" s="17" t="s">
        <v>285</v>
      </c>
      <c r="F57" s="17" t="s">
        <v>277</v>
      </c>
      <c r="G57" s="98">
        <v>2409116</v>
      </c>
      <c r="H57" s="17" t="s">
        <v>118</v>
      </c>
      <c r="I57" s="17" t="s">
        <v>183</v>
      </c>
      <c r="J57" s="46" t="s">
        <v>273</v>
      </c>
      <c r="K57" s="42" t="s">
        <v>274</v>
      </c>
      <c r="L57" s="17" t="s">
        <v>59</v>
      </c>
    </row>
    <row r="58" spans="1:12" ht="19.5" customHeight="1" x14ac:dyDescent="0.2">
      <c r="A58" s="121" cm="1">
        <f t="array" ref="A58">ROW(A58:A58)-4</f>
        <v>54</v>
      </c>
      <c r="B58" s="32" t="s">
        <v>283</v>
      </c>
      <c r="C58" s="17" t="s">
        <v>24</v>
      </c>
      <c r="D58" s="6" t="s">
        <v>280</v>
      </c>
      <c r="E58" s="17" t="s">
        <v>169</v>
      </c>
      <c r="F58" s="17" t="s">
        <v>284</v>
      </c>
      <c r="G58" s="98">
        <v>1953047</v>
      </c>
      <c r="H58" s="17" t="s">
        <v>110</v>
      </c>
      <c r="J58" s="46" t="s">
        <v>281</v>
      </c>
      <c r="K58" s="37" t="s">
        <v>282</v>
      </c>
      <c r="L58" s="17" t="s">
        <v>76</v>
      </c>
    </row>
    <row r="59" spans="1:12" ht="19.5" customHeight="1" x14ac:dyDescent="0.2">
      <c r="A59" s="121" cm="1">
        <f t="array" ref="A59">ROW(A59:A59)-4</f>
        <v>55</v>
      </c>
      <c r="B59" s="32" t="s">
        <v>290</v>
      </c>
      <c r="C59" s="17" t="s">
        <v>32</v>
      </c>
      <c r="D59" s="6" t="s">
        <v>286</v>
      </c>
      <c r="E59" s="17" t="s">
        <v>69</v>
      </c>
      <c r="F59" s="17" t="s">
        <v>232</v>
      </c>
      <c r="G59" s="98">
        <v>3953103</v>
      </c>
      <c r="H59" s="17" t="s">
        <v>110</v>
      </c>
      <c r="I59" s="17" t="s">
        <v>287</v>
      </c>
      <c r="J59" s="46" t="s">
        <v>288</v>
      </c>
      <c r="K59" s="37" t="s">
        <v>289</v>
      </c>
      <c r="L59" s="17" t="s">
        <v>76</v>
      </c>
    </row>
    <row r="60" spans="1:12" ht="19.5" customHeight="1" x14ac:dyDescent="0.2">
      <c r="A60" s="121" cm="1">
        <f t="array" ref="A60">ROW(A60:A60)-4</f>
        <v>56</v>
      </c>
      <c r="B60" s="44" t="s">
        <v>293</v>
      </c>
      <c r="C60" s="17" t="s">
        <v>21</v>
      </c>
      <c r="D60" s="6" t="s">
        <v>291</v>
      </c>
      <c r="E60" s="17" t="s">
        <v>93</v>
      </c>
      <c r="F60" s="17" t="s">
        <v>158</v>
      </c>
      <c r="G60" s="98">
        <v>7093913</v>
      </c>
      <c r="H60" s="17" t="s">
        <v>266</v>
      </c>
      <c r="I60" s="17" t="s">
        <v>239</v>
      </c>
      <c r="J60" s="46" t="s">
        <v>292</v>
      </c>
      <c r="K60" s="37" t="s">
        <v>112</v>
      </c>
      <c r="L60" s="17" t="s">
        <v>18</v>
      </c>
    </row>
    <row r="61" spans="1:12" ht="19.5" customHeight="1" thickBot="1" x14ac:dyDescent="0.25">
      <c r="A61" s="121" cm="1">
        <f t="array" ref="A61">ROW(A61:A61)-4</f>
        <v>57</v>
      </c>
      <c r="B61" s="39" t="s">
        <v>300</v>
      </c>
      <c r="C61" s="17" t="s">
        <v>47</v>
      </c>
      <c r="D61" s="6" t="s">
        <v>299</v>
      </c>
      <c r="E61" s="17" t="s">
        <v>93</v>
      </c>
      <c r="F61" s="17" t="s">
        <v>158</v>
      </c>
      <c r="G61" s="98">
        <v>3610748</v>
      </c>
      <c r="H61" s="17" t="s">
        <v>266</v>
      </c>
      <c r="I61" s="17" t="s">
        <v>239</v>
      </c>
      <c r="J61" s="46" t="s">
        <v>301</v>
      </c>
      <c r="K61" s="37" t="s">
        <v>112</v>
      </c>
      <c r="L61" s="17" t="s">
        <v>18</v>
      </c>
    </row>
    <row r="62" spans="1:12" ht="19.5" customHeight="1" x14ac:dyDescent="0.2">
      <c r="A62" s="121" cm="1">
        <f t="array" ref="A62">ROW(A62:A62)-4</f>
        <v>58</v>
      </c>
      <c r="B62" s="32" t="s">
        <v>294</v>
      </c>
      <c r="C62" s="17" t="s">
        <v>12</v>
      </c>
      <c r="D62" s="6" t="s">
        <v>295</v>
      </c>
      <c r="E62" s="17" t="s">
        <v>115</v>
      </c>
      <c r="F62" s="17" t="s">
        <v>296</v>
      </c>
      <c r="G62" s="98">
        <v>3467948</v>
      </c>
      <c r="H62" s="17" t="s">
        <v>266</v>
      </c>
      <c r="I62" s="17" t="s">
        <v>297</v>
      </c>
      <c r="J62" s="46" t="s">
        <v>298</v>
      </c>
      <c r="K62" s="42" t="s">
        <v>130</v>
      </c>
      <c r="L62" s="17" t="s">
        <v>76</v>
      </c>
    </row>
    <row r="63" spans="1:12" ht="19.5" customHeight="1" thickBot="1" x14ac:dyDescent="0.25">
      <c r="A63" s="121" cm="1">
        <f t="array" ref="A63">ROW(A63:A63)-4</f>
        <v>59</v>
      </c>
      <c r="B63" s="32" t="s">
        <v>304</v>
      </c>
      <c r="C63" s="17" t="s">
        <v>47</v>
      </c>
      <c r="D63" s="6" t="s">
        <v>302</v>
      </c>
      <c r="E63" s="17" t="s">
        <v>93</v>
      </c>
      <c r="F63" s="17" t="s">
        <v>305</v>
      </c>
      <c r="G63" s="98">
        <v>1224568</v>
      </c>
      <c r="H63" s="17" t="s">
        <v>266</v>
      </c>
      <c r="I63" s="17" t="s">
        <v>297</v>
      </c>
      <c r="J63" s="46" t="s">
        <v>303</v>
      </c>
      <c r="K63" s="37" t="s">
        <v>135</v>
      </c>
      <c r="L63" s="17" t="s">
        <v>18</v>
      </c>
    </row>
    <row r="64" spans="1:12" ht="19.5" customHeight="1" x14ac:dyDescent="0.2">
      <c r="A64" s="121" cm="1">
        <f t="array" ref="A64">ROW(A64:A64)-4</f>
        <v>60</v>
      </c>
      <c r="B64" s="32" t="s">
        <v>307</v>
      </c>
      <c r="C64" s="17" t="s">
        <v>24</v>
      </c>
      <c r="D64" s="6" t="s">
        <v>308</v>
      </c>
      <c r="E64" s="17" t="s">
        <v>93</v>
      </c>
      <c r="F64" s="17" t="s">
        <v>171</v>
      </c>
      <c r="G64" s="98">
        <v>18997060</v>
      </c>
      <c r="H64" s="17" t="s">
        <v>287</v>
      </c>
      <c r="I64" s="17" t="s">
        <v>306</v>
      </c>
      <c r="J64" s="46" t="s">
        <v>309</v>
      </c>
      <c r="K64" s="42" t="s">
        <v>155</v>
      </c>
      <c r="L64" s="17" t="s">
        <v>18</v>
      </c>
    </row>
    <row r="65" spans="1:12" ht="54" x14ac:dyDescent="0.2">
      <c r="A65" s="121" cm="1">
        <f t="array" ref="A65">ROW(A65:A65)-4</f>
        <v>61</v>
      </c>
      <c r="B65" s="32" t="s">
        <v>310</v>
      </c>
      <c r="C65" s="17" t="s">
        <v>26</v>
      </c>
      <c r="D65" s="6">
        <v>1075969</v>
      </c>
      <c r="E65" s="17" t="s">
        <v>53</v>
      </c>
      <c r="F65" s="17" t="s">
        <v>311</v>
      </c>
      <c r="G65" s="98">
        <v>1170536</v>
      </c>
      <c r="H65" s="17" t="s">
        <v>249</v>
      </c>
      <c r="I65" s="17" t="s">
        <v>239</v>
      </c>
      <c r="J65" s="46" t="s">
        <v>312</v>
      </c>
      <c r="K65" s="36" t="s">
        <v>313</v>
      </c>
      <c r="L65" s="17" t="s">
        <v>59</v>
      </c>
    </row>
    <row r="66" spans="1:12" ht="19.5" customHeight="1" thickBot="1" x14ac:dyDescent="0.25">
      <c r="A66" s="121" cm="1">
        <f t="array" ref="A66">ROW(A66:A66)-4</f>
        <v>62</v>
      </c>
      <c r="B66" s="32" t="s">
        <v>316</v>
      </c>
      <c r="C66" s="17" t="s">
        <v>29</v>
      </c>
      <c r="D66" s="6" t="s">
        <v>314</v>
      </c>
      <c r="E66" s="17" t="s">
        <v>93</v>
      </c>
      <c r="F66" s="17" t="s">
        <v>317</v>
      </c>
      <c r="G66" s="98">
        <v>2884727</v>
      </c>
      <c r="H66" s="17" t="s">
        <v>266</v>
      </c>
      <c r="I66" s="17" t="s">
        <v>239</v>
      </c>
      <c r="J66" s="46" t="s">
        <v>315</v>
      </c>
      <c r="K66" s="37" t="s">
        <v>255</v>
      </c>
      <c r="L66" s="17" t="s">
        <v>18</v>
      </c>
    </row>
    <row r="67" spans="1:12" ht="19.5" customHeight="1" x14ac:dyDescent="0.2">
      <c r="A67" s="121" cm="1">
        <f t="array" ref="A67">ROW(A67:A67)-4</f>
        <v>63</v>
      </c>
      <c r="B67" s="32" t="s">
        <v>323</v>
      </c>
      <c r="C67" s="17" t="s">
        <v>12</v>
      </c>
      <c r="D67" s="6" t="s">
        <v>318</v>
      </c>
      <c r="E67" s="17" t="s">
        <v>322</v>
      </c>
      <c r="F67" s="17" t="s">
        <v>324</v>
      </c>
      <c r="G67" s="98">
        <v>1103097</v>
      </c>
      <c r="H67" s="17" t="s">
        <v>266</v>
      </c>
      <c r="I67" s="17" t="s">
        <v>321</v>
      </c>
      <c r="J67" s="46" t="s">
        <v>319</v>
      </c>
      <c r="K67" s="42" t="s">
        <v>320</v>
      </c>
      <c r="L67" s="17" t="s">
        <v>18</v>
      </c>
    </row>
    <row r="68" spans="1:12" ht="19.5" customHeight="1" x14ac:dyDescent="0.2">
      <c r="A68" s="121" cm="1">
        <f t="array" ref="A68">ROW(A68:A68)-4</f>
        <v>64</v>
      </c>
      <c r="B68" s="32" t="s">
        <v>328</v>
      </c>
      <c r="C68" s="17" t="s">
        <v>325</v>
      </c>
      <c r="D68" s="6" t="s">
        <v>326</v>
      </c>
      <c r="E68" s="17" t="s">
        <v>322</v>
      </c>
      <c r="F68" s="17" t="s">
        <v>327</v>
      </c>
      <c r="G68" s="98">
        <v>917602</v>
      </c>
      <c r="H68" s="17" t="s">
        <v>266</v>
      </c>
      <c r="I68" s="17" t="s">
        <v>329</v>
      </c>
      <c r="J68" s="46" t="s">
        <v>330</v>
      </c>
      <c r="K68" s="37" t="s">
        <v>130</v>
      </c>
      <c r="L68" s="17" t="s">
        <v>18</v>
      </c>
    </row>
    <row r="69" spans="1:12" ht="19.5" customHeight="1" x14ac:dyDescent="0.2">
      <c r="A69" s="121" cm="1">
        <f t="array" ref="A69">ROW(A69:A69)-4</f>
        <v>65</v>
      </c>
      <c r="B69" s="32" t="s">
        <v>333</v>
      </c>
      <c r="C69" s="17" t="s">
        <v>19</v>
      </c>
      <c r="D69" s="6" t="s">
        <v>332</v>
      </c>
      <c r="E69" s="17" t="s">
        <v>115</v>
      </c>
      <c r="F69" s="17" t="s">
        <v>334</v>
      </c>
      <c r="G69" s="98">
        <v>19954421</v>
      </c>
      <c r="H69" s="17" t="s">
        <v>249</v>
      </c>
      <c r="I69" s="17" t="s">
        <v>331</v>
      </c>
      <c r="J69" s="46" t="s">
        <v>330</v>
      </c>
      <c r="K69" s="37" t="s">
        <v>130</v>
      </c>
      <c r="L69" s="17" t="s">
        <v>18</v>
      </c>
    </row>
    <row r="70" spans="1:12" ht="19.5" customHeight="1" x14ac:dyDescent="0.2">
      <c r="A70" s="121" cm="1">
        <f t="array" ref="A70">ROW(A70:A70)-4</f>
        <v>66</v>
      </c>
      <c r="B70" s="38" t="s">
        <v>338</v>
      </c>
      <c r="C70" s="17" t="s">
        <v>32</v>
      </c>
      <c r="D70" s="6" t="s">
        <v>335</v>
      </c>
      <c r="E70" s="17" t="s">
        <v>93</v>
      </c>
      <c r="F70" s="17" t="s">
        <v>339</v>
      </c>
      <c r="G70" s="98">
        <v>3832726</v>
      </c>
      <c r="H70" s="17" t="s">
        <v>287</v>
      </c>
      <c r="I70" s="17" t="s">
        <v>329</v>
      </c>
      <c r="J70" s="46" t="s">
        <v>336</v>
      </c>
      <c r="K70" s="37" t="s">
        <v>337</v>
      </c>
      <c r="L70" s="17" t="s">
        <v>76</v>
      </c>
    </row>
    <row r="71" spans="1:12" ht="19.5" customHeight="1" thickBot="1" x14ac:dyDescent="0.25">
      <c r="A71" s="121" cm="1">
        <f t="array" ref="A71">ROW(A71:A71)-4</f>
        <v>67</v>
      </c>
      <c r="B71" s="38" t="s">
        <v>343</v>
      </c>
      <c r="C71" s="17" t="s">
        <v>12</v>
      </c>
      <c r="D71" s="6" t="s">
        <v>340</v>
      </c>
      <c r="E71" s="17" t="s">
        <v>169</v>
      </c>
      <c r="F71" s="17" t="s">
        <v>342</v>
      </c>
      <c r="G71" s="98">
        <v>6803608</v>
      </c>
      <c r="H71" s="17" t="s">
        <v>287</v>
      </c>
      <c r="I71" s="17" t="s">
        <v>329</v>
      </c>
      <c r="J71" s="46" t="s">
        <v>341</v>
      </c>
      <c r="K71" s="37" t="s">
        <v>168</v>
      </c>
      <c r="L71" s="17" t="s">
        <v>76</v>
      </c>
    </row>
    <row r="72" spans="1:12" ht="19.5" customHeight="1" x14ac:dyDescent="0.2">
      <c r="A72" s="121" cm="1">
        <f t="array" ref="A72">ROW(A72:A72)-4</f>
        <v>68</v>
      </c>
      <c r="B72" s="32" t="s">
        <v>346</v>
      </c>
      <c r="C72" s="17" t="s">
        <v>47</v>
      </c>
      <c r="D72" s="6" t="s">
        <v>344</v>
      </c>
      <c r="E72" s="17" t="s">
        <v>93</v>
      </c>
      <c r="F72" s="34" t="s">
        <v>257</v>
      </c>
      <c r="G72" s="98">
        <v>1067513</v>
      </c>
      <c r="H72" s="17" t="s">
        <v>287</v>
      </c>
      <c r="I72" s="17" t="s">
        <v>297</v>
      </c>
      <c r="J72" s="46" t="s">
        <v>345</v>
      </c>
      <c r="K72" s="42" t="s">
        <v>268</v>
      </c>
      <c r="L72" s="17" t="s">
        <v>76</v>
      </c>
    </row>
    <row r="73" spans="1:12" ht="19.5" customHeight="1" x14ac:dyDescent="0.2">
      <c r="A73" s="121" cm="1">
        <f t="array" ref="A73">ROW(A73:A73)-4</f>
        <v>69</v>
      </c>
      <c r="B73" s="32" t="s">
        <v>356</v>
      </c>
      <c r="C73" s="17" t="s">
        <v>32</v>
      </c>
      <c r="D73" s="6" t="s">
        <v>353</v>
      </c>
      <c r="E73" s="17" t="s">
        <v>93</v>
      </c>
      <c r="F73" s="34" t="s">
        <v>257</v>
      </c>
      <c r="G73" s="98">
        <v>2344708</v>
      </c>
      <c r="H73" s="17" t="s">
        <v>287</v>
      </c>
      <c r="I73" s="17" t="s">
        <v>297</v>
      </c>
      <c r="J73" s="46" t="s">
        <v>354</v>
      </c>
      <c r="K73" s="37" t="s">
        <v>355</v>
      </c>
      <c r="L73" s="17" t="s">
        <v>59</v>
      </c>
    </row>
    <row r="74" spans="1:12" ht="54" x14ac:dyDescent="0.2">
      <c r="A74" s="121" cm="1">
        <f t="array" ref="A74">ROW(A74:A74)-4</f>
        <v>70</v>
      </c>
      <c r="B74" s="32" t="s">
        <v>347</v>
      </c>
      <c r="C74" s="17" t="s">
        <v>12</v>
      </c>
      <c r="D74" s="6">
        <v>1099417</v>
      </c>
      <c r="E74" s="17" t="s">
        <v>53</v>
      </c>
      <c r="F74" s="34" t="s">
        <v>348</v>
      </c>
      <c r="G74" s="98">
        <v>1564744</v>
      </c>
      <c r="H74" s="17" t="s">
        <v>349</v>
      </c>
      <c r="I74" s="17" t="s">
        <v>352</v>
      </c>
      <c r="J74" s="46" t="s">
        <v>351</v>
      </c>
      <c r="K74" s="36" t="s">
        <v>350</v>
      </c>
      <c r="L74" s="17" t="s">
        <v>59</v>
      </c>
    </row>
    <row r="75" spans="1:12" ht="54" x14ac:dyDescent="0.2">
      <c r="A75" s="121" cm="1">
        <f t="array" ref="A75">ROW(A75:A75)-4</f>
        <v>71</v>
      </c>
      <c r="B75" s="32" t="s">
        <v>357</v>
      </c>
      <c r="C75" s="17" t="s">
        <v>12</v>
      </c>
      <c r="D75" s="6">
        <v>1102347</v>
      </c>
      <c r="E75" s="17" t="s">
        <v>53</v>
      </c>
      <c r="F75" s="34" t="s">
        <v>360</v>
      </c>
      <c r="G75" s="98">
        <v>960664</v>
      </c>
      <c r="H75" s="17" t="s">
        <v>349</v>
      </c>
      <c r="I75" s="17" t="s">
        <v>352</v>
      </c>
      <c r="J75" s="46" t="s">
        <v>359</v>
      </c>
      <c r="K75" s="36" t="s">
        <v>358</v>
      </c>
      <c r="L75" s="17" t="s">
        <v>59</v>
      </c>
    </row>
    <row r="76" spans="1:12" ht="54" x14ac:dyDescent="0.2">
      <c r="A76" s="121" cm="1">
        <f t="array" ref="A76">ROW(A76:A76)-4</f>
        <v>72</v>
      </c>
      <c r="B76" s="32" t="s">
        <v>361</v>
      </c>
      <c r="C76" s="17" t="s">
        <v>12</v>
      </c>
      <c r="D76" s="6">
        <v>1103576</v>
      </c>
      <c r="E76" s="17" t="s">
        <v>53</v>
      </c>
      <c r="F76" s="34" t="s">
        <v>63</v>
      </c>
      <c r="G76" s="98">
        <v>816975</v>
      </c>
      <c r="H76" s="17" t="s">
        <v>287</v>
      </c>
      <c r="I76" s="17" t="s">
        <v>297</v>
      </c>
      <c r="J76" s="46" t="s">
        <v>363</v>
      </c>
      <c r="K76" s="36" t="s">
        <v>362</v>
      </c>
      <c r="L76" s="17" t="s">
        <v>59</v>
      </c>
    </row>
    <row r="77" spans="1:12" x14ac:dyDescent="0.2">
      <c r="A77" s="121" cm="1">
        <f t="array" ref="A77">ROW(A77:A77)-4</f>
        <v>73</v>
      </c>
      <c r="B77" s="44" t="s">
        <v>367</v>
      </c>
      <c r="C77" s="17" t="s">
        <v>47</v>
      </c>
      <c r="D77" s="6" t="s">
        <v>364</v>
      </c>
      <c r="E77" s="17" t="s">
        <v>366</v>
      </c>
      <c r="F77" s="34" t="s">
        <v>368</v>
      </c>
      <c r="G77" s="98">
        <v>15565735</v>
      </c>
      <c r="H77" s="17" t="s">
        <v>331</v>
      </c>
      <c r="I77" s="17" t="s">
        <v>329</v>
      </c>
      <c r="J77" s="46" t="s">
        <v>365</v>
      </c>
      <c r="K77" s="37" t="s">
        <v>155</v>
      </c>
      <c r="L77" s="17" t="s">
        <v>18</v>
      </c>
    </row>
    <row r="78" spans="1:12" x14ac:dyDescent="0.2">
      <c r="A78" s="121" cm="1">
        <f t="array" ref="A78">ROW(A78:A78)-4</f>
        <v>74</v>
      </c>
      <c r="B78" s="32" t="s">
        <v>371</v>
      </c>
      <c r="C78" s="17" t="s">
        <v>47</v>
      </c>
      <c r="D78" s="6" t="s">
        <v>369</v>
      </c>
      <c r="E78" s="17" t="s">
        <v>169</v>
      </c>
      <c r="F78" s="34" t="s">
        <v>372</v>
      </c>
      <c r="G78" s="98">
        <v>1762971</v>
      </c>
      <c r="H78" s="17" t="s">
        <v>331</v>
      </c>
      <c r="I78" s="17" t="s">
        <v>352</v>
      </c>
      <c r="J78" s="46" t="s">
        <v>370</v>
      </c>
      <c r="K78" s="37" t="s">
        <v>168</v>
      </c>
      <c r="L78" s="17" t="s">
        <v>18</v>
      </c>
    </row>
    <row r="79" spans="1:12" x14ac:dyDescent="0.2">
      <c r="A79" s="121" cm="1">
        <f t="array" ref="A79">ROW(A79:A79)-4</f>
        <v>75</v>
      </c>
      <c r="B79" s="32" t="s">
        <v>375</v>
      </c>
      <c r="C79" s="17" t="s">
        <v>47</v>
      </c>
      <c r="D79" s="6" t="s">
        <v>373</v>
      </c>
      <c r="E79" s="17" t="s">
        <v>169</v>
      </c>
      <c r="F79" s="34" t="s">
        <v>372</v>
      </c>
      <c r="G79" s="98">
        <v>991531</v>
      </c>
      <c r="H79" s="17" t="s">
        <v>331</v>
      </c>
      <c r="I79" s="17" t="s">
        <v>352</v>
      </c>
      <c r="J79" s="46" t="s">
        <v>374</v>
      </c>
      <c r="K79" s="37" t="s">
        <v>168</v>
      </c>
      <c r="L79" s="17" t="s">
        <v>18</v>
      </c>
    </row>
    <row r="80" spans="1:12" x14ac:dyDescent="0.2">
      <c r="A80" s="121" cm="1">
        <f t="array" ref="A80">ROW(A80:A80)-4</f>
        <v>76</v>
      </c>
      <c r="B80" s="32" t="s">
        <v>378</v>
      </c>
      <c r="C80" s="17" t="s">
        <v>47</v>
      </c>
      <c r="D80" s="6" t="s">
        <v>377</v>
      </c>
      <c r="E80" s="17" t="s">
        <v>169</v>
      </c>
      <c r="F80" s="34" t="s">
        <v>372</v>
      </c>
      <c r="G80" s="98">
        <v>959239</v>
      </c>
      <c r="H80" s="17" t="s">
        <v>331</v>
      </c>
      <c r="I80" s="17" t="s">
        <v>352</v>
      </c>
      <c r="J80" s="46" t="s">
        <v>376</v>
      </c>
      <c r="K80" s="37" t="s">
        <v>168</v>
      </c>
      <c r="L80" s="17" t="s">
        <v>18</v>
      </c>
    </row>
    <row r="81" spans="1:12" ht="54" x14ac:dyDescent="0.2">
      <c r="A81" s="121" cm="1">
        <f t="array" ref="A81">ROW(A81:A81)-4</f>
        <v>77</v>
      </c>
      <c r="B81" s="32" t="s">
        <v>379</v>
      </c>
      <c r="C81" s="17" t="s">
        <v>12</v>
      </c>
      <c r="D81" s="6">
        <v>1108541</v>
      </c>
      <c r="E81" s="17" t="s">
        <v>53</v>
      </c>
      <c r="F81" s="34" t="s">
        <v>360</v>
      </c>
      <c r="G81" s="98">
        <v>3553667</v>
      </c>
      <c r="H81" s="17" t="s">
        <v>306</v>
      </c>
      <c r="I81" s="17" t="s">
        <v>381</v>
      </c>
      <c r="J81" s="46" t="s">
        <v>380</v>
      </c>
      <c r="K81" s="36" t="s">
        <v>358</v>
      </c>
      <c r="L81" s="17" t="s">
        <v>59</v>
      </c>
    </row>
    <row r="82" spans="1:12" x14ac:dyDescent="0.2">
      <c r="A82" s="121" cm="1">
        <f t="array" ref="A82">ROW(A82:A82)-4</f>
        <v>78</v>
      </c>
      <c r="B82" s="32" t="s">
        <v>399</v>
      </c>
      <c r="C82" s="17" t="s">
        <v>32</v>
      </c>
      <c r="D82" s="6" t="s">
        <v>396</v>
      </c>
      <c r="E82" s="17" t="s">
        <v>366</v>
      </c>
      <c r="F82" s="34" t="s">
        <v>171</v>
      </c>
      <c r="G82" s="98">
        <v>2339478</v>
      </c>
      <c r="H82" s="17" t="s">
        <v>239</v>
      </c>
      <c r="I82" s="17" t="s">
        <v>397</v>
      </c>
      <c r="J82" s="46" t="s">
        <v>398</v>
      </c>
      <c r="K82" s="37" t="s">
        <v>155</v>
      </c>
      <c r="L82" s="17" t="s">
        <v>76</v>
      </c>
    </row>
    <row r="83" spans="1:12" ht="54" x14ac:dyDescent="0.2">
      <c r="A83" s="121" cm="1">
        <f t="array" ref="A83">ROW(A83:A83)-4</f>
        <v>79</v>
      </c>
      <c r="B83" s="32" t="s">
        <v>382</v>
      </c>
      <c r="C83" s="17" t="s">
        <v>12</v>
      </c>
      <c r="D83" s="6">
        <v>1105322</v>
      </c>
      <c r="E83" s="17" t="s">
        <v>53</v>
      </c>
      <c r="F83" s="34" t="s">
        <v>383</v>
      </c>
      <c r="G83" s="98">
        <v>1477786</v>
      </c>
      <c r="H83" s="17" t="s">
        <v>306</v>
      </c>
      <c r="I83" s="17" t="s">
        <v>381</v>
      </c>
      <c r="J83" s="46" t="s">
        <v>384</v>
      </c>
      <c r="K83" s="36" t="s">
        <v>62</v>
      </c>
      <c r="L83" s="17" t="s">
        <v>59</v>
      </c>
    </row>
    <row r="84" spans="1:12" ht="54" x14ac:dyDescent="0.2">
      <c r="A84" s="121" cm="1">
        <f t="array" ref="A84">ROW(A84:A84)-4</f>
        <v>80</v>
      </c>
      <c r="B84" s="32" t="s">
        <v>395</v>
      </c>
      <c r="C84" s="17" t="s">
        <v>12</v>
      </c>
      <c r="D84" s="6">
        <v>1108482</v>
      </c>
      <c r="E84" s="17" t="s">
        <v>53</v>
      </c>
      <c r="F84" s="34" t="s">
        <v>394</v>
      </c>
      <c r="G84" s="98">
        <v>2381040</v>
      </c>
      <c r="H84" s="17" t="s">
        <v>331</v>
      </c>
      <c r="I84" s="17" t="s">
        <v>381</v>
      </c>
      <c r="J84" s="46" t="s">
        <v>393</v>
      </c>
      <c r="K84" s="36" t="s">
        <v>392</v>
      </c>
      <c r="L84" s="17" t="s">
        <v>59</v>
      </c>
    </row>
    <row r="85" spans="1:12" ht="54" x14ac:dyDescent="0.2">
      <c r="A85" s="121" cm="1">
        <f t="array" ref="A85">ROW(A85:A85)-4</f>
        <v>81</v>
      </c>
      <c r="B85" s="32" t="s">
        <v>385</v>
      </c>
      <c r="C85" s="17" t="s">
        <v>46</v>
      </c>
      <c r="D85" s="6">
        <v>1101810</v>
      </c>
      <c r="E85" s="17" t="s">
        <v>53</v>
      </c>
      <c r="F85" s="34" t="s">
        <v>386</v>
      </c>
      <c r="G85" s="98">
        <v>6147194</v>
      </c>
      <c r="H85" s="17" t="s">
        <v>297</v>
      </c>
      <c r="I85" s="17" t="s">
        <v>389</v>
      </c>
      <c r="J85" s="46" t="s">
        <v>388</v>
      </c>
      <c r="K85" s="36" t="s">
        <v>387</v>
      </c>
      <c r="L85" s="17" t="s">
        <v>59</v>
      </c>
    </row>
    <row r="86" spans="1:12" ht="54" x14ac:dyDescent="0.2">
      <c r="A86" s="121" cm="1">
        <f t="array" ref="A86">ROW(A86:A86)-4</f>
        <v>82</v>
      </c>
      <c r="B86" s="32" t="s">
        <v>391</v>
      </c>
      <c r="C86" s="17" t="s">
        <v>46</v>
      </c>
      <c r="D86" s="6">
        <v>1094679</v>
      </c>
      <c r="E86" s="17" t="s">
        <v>53</v>
      </c>
      <c r="F86" s="34" t="s">
        <v>386</v>
      </c>
      <c r="G86" s="98">
        <v>5229878</v>
      </c>
      <c r="H86" s="17" t="s">
        <v>297</v>
      </c>
      <c r="I86" s="17" t="s">
        <v>389</v>
      </c>
      <c r="J86" s="46" t="s">
        <v>390</v>
      </c>
      <c r="K86" s="36" t="s">
        <v>387</v>
      </c>
      <c r="L86" s="17" t="s">
        <v>59</v>
      </c>
    </row>
    <row r="87" spans="1:12" x14ac:dyDescent="0.2">
      <c r="A87" s="121" cm="1">
        <f t="array" ref="A87">ROW(A87:A87)-4</f>
        <v>83</v>
      </c>
      <c r="B87" s="44" t="s">
        <v>402</v>
      </c>
      <c r="C87" s="17" t="s">
        <v>21</v>
      </c>
      <c r="D87" s="6" t="s">
        <v>400</v>
      </c>
      <c r="E87" s="17" t="s">
        <v>93</v>
      </c>
      <c r="F87" s="34" t="s">
        <v>158</v>
      </c>
      <c r="G87" s="98">
        <v>7272446</v>
      </c>
      <c r="H87" s="17" t="s">
        <v>297</v>
      </c>
      <c r="I87" s="17" t="s">
        <v>381</v>
      </c>
      <c r="J87" s="46" t="s">
        <v>401</v>
      </c>
      <c r="K87" s="37" t="s">
        <v>112</v>
      </c>
      <c r="L87" s="17" t="s">
        <v>18</v>
      </c>
    </row>
    <row r="88" spans="1:12" x14ac:dyDescent="0.2">
      <c r="A88" s="121" cm="1">
        <f t="array" ref="A88">ROW(A88:A88)-4</f>
        <v>84</v>
      </c>
      <c r="B88" s="32" t="s">
        <v>407</v>
      </c>
      <c r="C88" s="17" t="s">
        <v>32</v>
      </c>
      <c r="D88" s="6" t="s">
        <v>403</v>
      </c>
      <c r="E88" s="17" t="s">
        <v>406</v>
      </c>
      <c r="F88" s="34" t="s">
        <v>171</v>
      </c>
      <c r="G88" s="98">
        <v>5211836</v>
      </c>
      <c r="H88" s="17" t="s">
        <v>297</v>
      </c>
      <c r="I88" s="17" t="s">
        <v>409</v>
      </c>
      <c r="J88" s="46" t="s">
        <v>404</v>
      </c>
      <c r="K88" s="37" t="s">
        <v>405</v>
      </c>
      <c r="L88" s="17" t="s">
        <v>18</v>
      </c>
    </row>
    <row r="89" spans="1:12" x14ac:dyDescent="0.2">
      <c r="A89" s="121" cm="1">
        <f t="array" ref="A89">ROW(A89:A89)-4</f>
        <v>85</v>
      </c>
      <c r="B89" s="32" t="s">
        <v>412</v>
      </c>
      <c r="C89" s="17" t="s">
        <v>32</v>
      </c>
      <c r="D89" s="6" t="s">
        <v>408</v>
      </c>
      <c r="E89" s="17" t="s">
        <v>69</v>
      </c>
      <c r="F89" s="34" t="s">
        <v>413</v>
      </c>
      <c r="G89" s="98">
        <v>1600945</v>
      </c>
      <c r="H89" s="17" t="s">
        <v>297</v>
      </c>
      <c r="I89" s="17" t="s">
        <v>409</v>
      </c>
      <c r="J89" s="46" t="s">
        <v>410</v>
      </c>
      <c r="K89" s="37" t="s">
        <v>411</v>
      </c>
      <c r="L89" s="17" t="s">
        <v>18</v>
      </c>
    </row>
    <row r="90" spans="1:12" ht="54" x14ac:dyDescent="0.2">
      <c r="A90" s="121" cm="1">
        <f t="array" ref="A90">ROW(A90:A90)-4</f>
        <v>86</v>
      </c>
      <c r="B90" s="32" t="s">
        <v>414</v>
      </c>
      <c r="C90" s="17" t="s">
        <v>46</v>
      </c>
      <c r="D90" s="6">
        <v>1094679</v>
      </c>
      <c r="E90" s="17" t="s">
        <v>53</v>
      </c>
      <c r="F90" s="34" t="s">
        <v>386</v>
      </c>
      <c r="G90" s="98">
        <v>5239279</v>
      </c>
      <c r="H90" s="17" t="s">
        <v>297</v>
      </c>
      <c r="I90" s="17" t="s">
        <v>389</v>
      </c>
      <c r="J90" s="46" t="s">
        <v>390</v>
      </c>
      <c r="K90" s="36" t="s">
        <v>387</v>
      </c>
      <c r="L90" s="17" t="s">
        <v>59</v>
      </c>
    </row>
    <row r="91" spans="1:12" x14ac:dyDescent="0.2">
      <c r="A91" s="121" cm="1">
        <f t="array" ref="A91">ROW(A91:A91)-4</f>
        <v>87</v>
      </c>
      <c r="B91" s="32" t="s">
        <v>419</v>
      </c>
      <c r="C91" s="17" t="s">
        <v>32</v>
      </c>
      <c r="D91" s="6" t="s">
        <v>415</v>
      </c>
      <c r="E91" s="17" t="s">
        <v>169</v>
      </c>
      <c r="F91" s="34" t="s">
        <v>171</v>
      </c>
      <c r="G91" s="98">
        <v>1492662</v>
      </c>
      <c r="H91" s="34" t="s">
        <v>416</v>
      </c>
      <c r="I91" s="17" t="s">
        <v>381</v>
      </c>
      <c r="J91" s="46" t="s">
        <v>417</v>
      </c>
      <c r="K91" s="37" t="s">
        <v>418</v>
      </c>
      <c r="L91" s="17" t="s">
        <v>76</v>
      </c>
    </row>
    <row r="92" spans="1:12" ht="54.75" thickBot="1" x14ac:dyDescent="0.25">
      <c r="A92" s="121" cm="1">
        <f t="array" ref="A92">ROW(A92:A92)-4</f>
        <v>88</v>
      </c>
      <c r="B92" s="32" t="s">
        <v>420</v>
      </c>
      <c r="C92" s="17" t="s">
        <v>12</v>
      </c>
      <c r="D92" s="6">
        <v>1111818</v>
      </c>
      <c r="E92" s="17" t="s">
        <v>53</v>
      </c>
      <c r="F92" s="34" t="s">
        <v>421</v>
      </c>
      <c r="G92" s="98">
        <v>944973</v>
      </c>
      <c r="H92" s="17" t="s">
        <v>297</v>
      </c>
      <c r="I92" s="17" t="s">
        <v>381</v>
      </c>
      <c r="J92" s="46" t="s">
        <v>422</v>
      </c>
      <c r="K92" s="36" t="s">
        <v>423</v>
      </c>
      <c r="L92" s="17" t="s">
        <v>59</v>
      </c>
    </row>
    <row r="93" spans="1:12" x14ac:dyDescent="0.2">
      <c r="A93" s="121" cm="1">
        <f t="array" ref="A93">ROW(A93:A93)-4</f>
        <v>89</v>
      </c>
      <c r="B93" s="38" t="s">
        <v>157</v>
      </c>
      <c r="C93" s="17" t="s">
        <v>24</v>
      </c>
      <c r="D93" s="6" t="s">
        <v>424</v>
      </c>
      <c r="E93" s="17" t="s">
        <v>156</v>
      </c>
      <c r="F93" s="34" t="s">
        <v>158</v>
      </c>
      <c r="G93" s="98">
        <v>48911134</v>
      </c>
      <c r="H93" s="34" t="s">
        <v>416</v>
      </c>
      <c r="I93" s="17" t="s">
        <v>381</v>
      </c>
      <c r="J93" s="46" t="s">
        <v>425</v>
      </c>
      <c r="K93" s="42" t="s">
        <v>155</v>
      </c>
      <c r="L93" s="17" t="s">
        <v>18</v>
      </c>
    </row>
    <row r="94" spans="1:12" ht="20.25" thickBot="1" x14ac:dyDescent="0.25">
      <c r="A94" s="121" cm="1">
        <f t="array" ref="A94">ROW(A94:A94)-4</f>
        <v>90</v>
      </c>
      <c r="B94" s="32" t="s">
        <v>428</v>
      </c>
      <c r="C94" s="17" t="s">
        <v>47</v>
      </c>
      <c r="D94" s="6" t="s">
        <v>426</v>
      </c>
      <c r="E94" s="17" t="s">
        <v>93</v>
      </c>
      <c r="F94" s="34" t="s">
        <v>257</v>
      </c>
      <c r="G94" s="98">
        <v>8255364</v>
      </c>
      <c r="H94" s="34" t="s">
        <v>416</v>
      </c>
      <c r="I94" s="17" t="s">
        <v>381</v>
      </c>
      <c r="J94" s="46" t="s">
        <v>427</v>
      </c>
      <c r="K94" s="37" t="s">
        <v>268</v>
      </c>
      <c r="L94" s="17" t="s">
        <v>18</v>
      </c>
    </row>
    <row r="95" spans="1:12" x14ac:dyDescent="0.2">
      <c r="A95" s="121" cm="1">
        <f t="array" ref="A95">ROW(A95:A95)-4</f>
        <v>91</v>
      </c>
      <c r="B95" s="32" t="s">
        <v>438</v>
      </c>
      <c r="C95" s="17" t="s">
        <v>47</v>
      </c>
      <c r="D95" s="40" t="s">
        <v>436</v>
      </c>
      <c r="E95" s="17" t="s">
        <v>93</v>
      </c>
      <c r="F95" s="1" t="s">
        <v>317</v>
      </c>
      <c r="G95" s="97">
        <v>1449045</v>
      </c>
      <c r="H95" s="34" t="s">
        <v>416</v>
      </c>
      <c r="I95" s="17" t="s">
        <v>381</v>
      </c>
      <c r="J95" s="46" t="s">
        <v>437</v>
      </c>
      <c r="K95" s="47" t="s">
        <v>439</v>
      </c>
      <c r="L95" s="17" t="s">
        <v>18</v>
      </c>
    </row>
    <row r="96" spans="1:12" x14ac:dyDescent="0.2">
      <c r="A96" s="121" cm="1">
        <f t="array" ref="A96">ROW(A96:A96)-4</f>
        <v>92</v>
      </c>
      <c r="B96" s="32" t="s">
        <v>442</v>
      </c>
      <c r="C96" s="17" t="s">
        <v>47</v>
      </c>
      <c r="D96" s="40" t="s">
        <v>440</v>
      </c>
      <c r="E96" s="17" t="s">
        <v>156</v>
      </c>
      <c r="F96" s="1" t="s">
        <v>443</v>
      </c>
      <c r="G96" s="97">
        <v>1786858</v>
      </c>
      <c r="H96" s="34" t="s">
        <v>416</v>
      </c>
      <c r="I96" s="17" t="s">
        <v>381</v>
      </c>
      <c r="J96" s="46" t="s">
        <v>441</v>
      </c>
      <c r="K96" s="37" t="s">
        <v>155</v>
      </c>
      <c r="L96" s="17" t="s">
        <v>18</v>
      </c>
    </row>
    <row r="97" spans="1:12" ht="54" x14ac:dyDescent="0.2">
      <c r="A97" s="121" cm="1">
        <f t="array" ref="A97">ROW(A97:A97)-4</f>
        <v>93</v>
      </c>
      <c r="B97" s="32" t="s">
        <v>429</v>
      </c>
      <c r="C97" s="17" t="s">
        <v>46</v>
      </c>
      <c r="D97" s="6">
        <v>1106838</v>
      </c>
      <c r="E97" s="17" t="s">
        <v>53</v>
      </c>
      <c r="F97" s="34" t="s">
        <v>360</v>
      </c>
      <c r="G97" s="98">
        <v>1866888</v>
      </c>
      <c r="H97" s="34" t="s">
        <v>416</v>
      </c>
      <c r="I97" s="17" t="s">
        <v>430</v>
      </c>
      <c r="J97" s="46" t="s">
        <v>431</v>
      </c>
      <c r="K97" s="36" t="s">
        <v>432</v>
      </c>
      <c r="L97" s="17" t="s">
        <v>59</v>
      </c>
    </row>
    <row r="98" spans="1:12" ht="54" x14ac:dyDescent="0.2">
      <c r="A98" s="121" cm="1">
        <f t="array" ref="A98">ROW(A98:A98)-4</f>
        <v>94</v>
      </c>
      <c r="B98" s="32" t="s">
        <v>433</v>
      </c>
      <c r="C98" s="17" t="s">
        <v>46</v>
      </c>
      <c r="D98" s="6">
        <v>1089741</v>
      </c>
      <c r="E98" s="17" t="s">
        <v>53</v>
      </c>
      <c r="F98" s="34" t="s">
        <v>360</v>
      </c>
      <c r="G98" s="98">
        <v>1643639</v>
      </c>
      <c r="H98" s="34" t="s">
        <v>416</v>
      </c>
      <c r="I98" s="17" t="s">
        <v>430</v>
      </c>
      <c r="J98" s="46" t="s">
        <v>434</v>
      </c>
      <c r="K98" s="36" t="s">
        <v>435</v>
      </c>
      <c r="L98" s="17" t="s">
        <v>59</v>
      </c>
    </row>
    <row r="99" spans="1:12" x14ac:dyDescent="0.2">
      <c r="A99" s="121" cm="1">
        <f t="array" ref="A99">ROW(A99:A99)-4</f>
        <v>95</v>
      </c>
      <c r="B99" s="38" t="s">
        <v>445</v>
      </c>
      <c r="C99" s="17" t="s">
        <v>47</v>
      </c>
      <c r="D99" s="6" t="s">
        <v>446</v>
      </c>
      <c r="E99" s="17" t="s">
        <v>93</v>
      </c>
      <c r="F99" s="34" t="s">
        <v>447</v>
      </c>
      <c r="G99" s="98">
        <v>1241555</v>
      </c>
      <c r="H99" s="34" t="s">
        <v>321</v>
      </c>
      <c r="I99" s="17" t="s">
        <v>397</v>
      </c>
      <c r="J99" s="46" t="s">
        <v>444</v>
      </c>
      <c r="K99" s="37" t="s">
        <v>439</v>
      </c>
      <c r="L99" s="17" t="s">
        <v>18</v>
      </c>
    </row>
    <row r="100" spans="1:12" ht="54" x14ac:dyDescent="0.2">
      <c r="A100" s="121" cm="1">
        <f t="array" ref="A100">ROW(A100:A100)-4</f>
        <v>96</v>
      </c>
      <c r="B100" s="32" t="s">
        <v>450</v>
      </c>
      <c r="C100" s="17" t="s">
        <v>12</v>
      </c>
      <c r="D100" s="6">
        <v>1109791</v>
      </c>
      <c r="E100" s="17" t="s">
        <v>53</v>
      </c>
      <c r="F100" s="34" t="s">
        <v>100</v>
      </c>
      <c r="G100" s="98">
        <v>1911229</v>
      </c>
      <c r="H100" s="34" t="s">
        <v>321</v>
      </c>
      <c r="I100" s="17" t="s">
        <v>430</v>
      </c>
      <c r="J100" s="46" t="s">
        <v>449</v>
      </c>
      <c r="K100" s="36" t="s">
        <v>448</v>
      </c>
      <c r="L100" s="17" t="s">
        <v>59</v>
      </c>
    </row>
    <row r="101" spans="1:12" ht="54" x14ac:dyDescent="0.2">
      <c r="A101" s="121" cm="1">
        <f t="array" ref="A101">ROW(A101:A101)-4</f>
        <v>97</v>
      </c>
      <c r="B101" s="32" t="s">
        <v>451</v>
      </c>
      <c r="C101" s="17" t="s">
        <v>47</v>
      </c>
      <c r="D101" s="6">
        <v>1103986</v>
      </c>
      <c r="E101" s="17" t="s">
        <v>53</v>
      </c>
      <c r="F101" s="34" t="s">
        <v>452</v>
      </c>
      <c r="G101" s="98">
        <v>1038144</v>
      </c>
      <c r="H101" s="34" t="s">
        <v>321</v>
      </c>
      <c r="I101" s="17" t="s">
        <v>430</v>
      </c>
      <c r="J101" s="46" t="s">
        <v>453</v>
      </c>
      <c r="K101" s="36" t="s">
        <v>454</v>
      </c>
      <c r="L101" s="17" t="s">
        <v>59</v>
      </c>
    </row>
    <row r="102" spans="1:12" x14ac:dyDescent="0.2">
      <c r="A102" s="121" cm="1">
        <f t="array" ref="A102">ROW(A102:A102)-4</f>
        <v>98</v>
      </c>
      <c r="B102" s="32" t="s">
        <v>455</v>
      </c>
      <c r="C102" s="17" t="s">
        <v>12</v>
      </c>
      <c r="D102" s="6" t="s">
        <v>458</v>
      </c>
      <c r="E102" s="17" t="s">
        <v>322</v>
      </c>
      <c r="F102" s="34" t="s">
        <v>459</v>
      </c>
      <c r="G102" s="98">
        <v>1004153</v>
      </c>
      <c r="H102" s="34" t="s">
        <v>321</v>
      </c>
      <c r="I102" s="17" t="s">
        <v>457</v>
      </c>
      <c r="J102" s="46" t="s">
        <v>456</v>
      </c>
      <c r="K102" s="37" t="s">
        <v>320</v>
      </c>
      <c r="L102" s="17" t="s">
        <v>76</v>
      </c>
    </row>
    <row r="103" spans="1:12" x14ac:dyDescent="0.2">
      <c r="A103" s="121" cm="1">
        <f t="array" ref="A103">ROW(A103:A103)-4</f>
        <v>99</v>
      </c>
      <c r="B103" s="32" t="s">
        <v>463</v>
      </c>
      <c r="C103" s="17" t="s">
        <v>24</v>
      </c>
      <c r="D103" s="6" t="s">
        <v>460</v>
      </c>
      <c r="E103" s="17" t="s">
        <v>93</v>
      </c>
      <c r="F103" s="34" t="s">
        <v>447</v>
      </c>
      <c r="G103" s="98">
        <v>2698982</v>
      </c>
      <c r="H103" s="34" t="s">
        <v>416</v>
      </c>
      <c r="I103" s="17" t="s">
        <v>409</v>
      </c>
      <c r="J103" s="46" t="s">
        <v>461</v>
      </c>
      <c r="K103" s="37" t="s">
        <v>462</v>
      </c>
      <c r="L103" s="17" t="s">
        <v>18</v>
      </c>
    </row>
    <row r="104" spans="1:12" x14ac:dyDescent="0.2">
      <c r="A104" s="121" cm="1">
        <f t="array" ref="A104">ROW(A104:A104)-4</f>
        <v>100</v>
      </c>
      <c r="B104" s="32" t="s">
        <v>468</v>
      </c>
      <c r="C104" s="17" t="s">
        <v>32</v>
      </c>
      <c r="D104" s="6" t="s">
        <v>464</v>
      </c>
      <c r="E104" s="17" t="s">
        <v>467</v>
      </c>
      <c r="F104" s="1" t="s">
        <v>317</v>
      </c>
      <c r="G104" s="98">
        <v>1205975</v>
      </c>
      <c r="H104" s="34" t="s">
        <v>321</v>
      </c>
      <c r="I104" s="17" t="s">
        <v>430</v>
      </c>
      <c r="J104" s="46" t="s">
        <v>465</v>
      </c>
      <c r="K104" s="37" t="s">
        <v>466</v>
      </c>
      <c r="L104" s="17" t="s">
        <v>76</v>
      </c>
    </row>
    <row r="105" spans="1:12" x14ac:dyDescent="0.2">
      <c r="A105" s="121" cm="1">
        <f t="array" ref="A105">ROW(A105:A105)-4</f>
        <v>101</v>
      </c>
      <c r="B105" s="38" t="s">
        <v>472</v>
      </c>
      <c r="C105" s="17" t="s">
        <v>19</v>
      </c>
      <c r="D105" s="6" t="s">
        <v>471</v>
      </c>
      <c r="E105" s="17" t="s">
        <v>93</v>
      </c>
      <c r="F105" s="1" t="s">
        <v>317</v>
      </c>
      <c r="G105" s="98">
        <v>8212307</v>
      </c>
      <c r="H105" s="34" t="s">
        <v>329</v>
      </c>
      <c r="I105" s="17" t="s">
        <v>389</v>
      </c>
      <c r="J105" s="46" t="s">
        <v>469</v>
      </c>
      <c r="K105" s="37" t="s">
        <v>470</v>
      </c>
      <c r="L105" s="17" t="s">
        <v>18</v>
      </c>
    </row>
    <row r="106" spans="1:12" x14ac:dyDescent="0.2">
      <c r="A106" s="121" cm="1">
        <f t="array" ref="A106">ROW(A106:A106)-4</f>
        <v>102</v>
      </c>
      <c r="B106" s="39" t="s">
        <v>476</v>
      </c>
      <c r="C106" s="17" t="s">
        <v>19</v>
      </c>
      <c r="D106" s="6" t="s">
        <v>473</v>
      </c>
      <c r="E106" s="17" t="s">
        <v>93</v>
      </c>
      <c r="F106" s="1" t="s">
        <v>317</v>
      </c>
      <c r="G106" s="98">
        <v>6556034</v>
      </c>
      <c r="H106" s="34" t="s">
        <v>329</v>
      </c>
      <c r="I106" s="17" t="s">
        <v>389</v>
      </c>
      <c r="J106" s="46" t="s">
        <v>474</v>
      </c>
      <c r="K106" s="37" t="s">
        <v>475</v>
      </c>
      <c r="L106" s="17" t="s">
        <v>18</v>
      </c>
    </row>
    <row r="107" spans="1:12" ht="20.25" thickBot="1" x14ac:dyDescent="0.25">
      <c r="A107" s="121" cm="1">
        <f t="array" ref="A107">ROW(A107:A107)-4</f>
        <v>103</v>
      </c>
      <c r="B107" s="39" t="s">
        <v>478</v>
      </c>
      <c r="C107" s="17" t="s">
        <v>32</v>
      </c>
      <c r="D107" s="6" t="s">
        <v>479</v>
      </c>
      <c r="E107" s="17" t="s">
        <v>169</v>
      </c>
      <c r="F107" s="1" t="s">
        <v>171</v>
      </c>
      <c r="G107" s="98">
        <v>1973262</v>
      </c>
      <c r="H107" s="34" t="s">
        <v>329</v>
      </c>
      <c r="I107" s="17" t="s">
        <v>430</v>
      </c>
      <c r="J107" s="46" t="s">
        <v>477</v>
      </c>
      <c r="K107" s="37" t="s">
        <v>418</v>
      </c>
      <c r="L107" s="17" t="s">
        <v>76</v>
      </c>
    </row>
    <row r="108" spans="1:12" x14ac:dyDescent="0.2">
      <c r="A108" s="121" cm="1">
        <f t="array" ref="A108">ROW(A108:A108)-4</f>
        <v>104</v>
      </c>
      <c r="B108" s="39" t="s">
        <v>483</v>
      </c>
      <c r="C108" s="17" t="s">
        <v>32</v>
      </c>
      <c r="D108" s="6" t="s">
        <v>480</v>
      </c>
      <c r="E108" s="17" t="s">
        <v>366</v>
      </c>
      <c r="F108" s="1" t="s">
        <v>484</v>
      </c>
      <c r="G108" s="98">
        <v>1555597</v>
      </c>
      <c r="H108" s="34" t="s">
        <v>352</v>
      </c>
      <c r="I108" s="17" t="s">
        <v>389</v>
      </c>
      <c r="J108" s="46" t="s">
        <v>481</v>
      </c>
      <c r="K108" s="42" t="s">
        <v>155</v>
      </c>
      <c r="L108" s="17" t="s">
        <v>76</v>
      </c>
    </row>
    <row r="109" spans="1:12" x14ac:dyDescent="0.2">
      <c r="A109" s="121" cm="1">
        <f t="array" ref="A109">ROW(A109:A109)-4</f>
        <v>105</v>
      </c>
      <c r="B109" s="39" t="s">
        <v>488</v>
      </c>
      <c r="C109" s="17" t="s">
        <v>24</v>
      </c>
      <c r="D109" s="6" t="s">
        <v>485</v>
      </c>
      <c r="E109" s="17" t="s">
        <v>93</v>
      </c>
      <c r="F109" s="1" t="s">
        <v>447</v>
      </c>
      <c r="G109" s="98">
        <v>1481057</v>
      </c>
      <c r="H109" s="34" t="s">
        <v>329</v>
      </c>
      <c r="I109" s="17" t="s">
        <v>389</v>
      </c>
      <c r="J109" s="46" t="s">
        <v>486</v>
      </c>
      <c r="K109" s="37" t="s">
        <v>487</v>
      </c>
      <c r="L109" s="17" t="s">
        <v>18</v>
      </c>
    </row>
    <row r="110" spans="1:12" ht="54" x14ac:dyDescent="0.2">
      <c r="A110" s="121" cm="1">
        <f t="array" ref="A110">ROW(A110:A110)-4</f>
        <v>106</v>
      </c>
      <c r="B110" s="39" t="s">
        <v>489</v>
      </c>
      <c r="C110" s="17" t="s">
        <v>47</v>
      </c>
      <c r="D110" s="6">
        <v>1108521</v>
      </c>
      <c r="E110" s="17" t="s">
        <v>93</v>
      </c>
      <c r="F110" s="1" t="s">
        <v>491</v>
      </c>
      <c r="G110" s="98">
        <v>1235709</v>
      </c>
      <c r="H110" s="34" t="s">
        <v>352</v>
      </c>
      <c r="I110" s="17" t="s">
        <v>492</v>
      </c>
      <c r="J110" s="46" t="s">
        <v>493</v>
      </c>
      <c r="K110" s="36" t="s">
        <v>490</v>
      </c>
      <c r="L110" s="17" t="s">
        <v>59</v>
      </c>
    </row>
    <row r="111" spans="1:12" ht="54" x14ac:dyDescent="0.2">
      <c r="A111" s="121" cm="1">
        <f t="array" ref="A111">ROW(A111:A111)-4</f>
        <v>107</v>
      </c>
      <c r="B111" s="38" t="s">
        <v>494</v>
      </c>
      <c r="C111" s="17" t="s">
        <v>47</v>
      </c>
      <c r="D111" s="6">
        <v>1108755</v>
      </c>
      <c r="E111" s="17" t="s">
        <v>93</v>
      </c>
      <c r="F111" s="1" t="s">
        <v>491</v>
      </c>
      <c r="G111" s="98">
        <v>1571737</v>
      </c>
      <c r="H111" s="34" t="s">
        <v>352</v>
      </c>
      <c r="I111" s="17" t="s">
        <v>492</v>
      </c>
      <c r="J111" s="46" t="s">
        <v>495</v>
      </c>
      <c r="K111" s="36" t="s">
        <v>490</v>
      </c>
      <c r="L111" s="17" t="s">
        <v>59</v>
      </c>
    </row>
    <row r="112" spans="1:12" ht="54" x14ac:dyDescent="0.2">
      <c r="A112" s="121" cm="1">
        <f t="array" ref="A112">ROW(A112:A112)-4</f>
        <v>108</v>
      </c>
      <c r="B112" s="39" t="s">
        <v>496</v>
      </c>
      <c r="C112" s="17" t="s">
        <v>26</v>
      </c>
      <c r="D112" s="6">
        <v>1106543</v>
      </c>
      <c r="E112" s="17" t="s">
        <v>53</v>
      </c>
      <c r="F112" s="1" t="s">
        <v>497</v>
      </c>
      <c r="G112" s="98">
        <v>619393</v>
      </c>
      <c r="H112" s="34" t="s">
        <v>352</v>
      </c>
      <c r="I112" s="17" t="s">
        <v>430</v>
      </c>
      <c r="J112" s="46" t="s">
        <v>499</v>
      </c>
      <c r="K112" s="36" t="s">
        <v>498</v>
      </c>
      <c r="L112" s="17" t="s">
        <v>59</v>
      </c>
    </row>
    <row r="113" spans="1:12" x14ac:dyDescent="0.2">
      <c r="A113" s="121" cm="1">
        <f t="array" ref="A113">ROW(A113:A113)-4</f>
        <v>109</v>
      </c>
      <c r="B113" s="39" t="s">
        <v>503</v>
      </c>
      <c r="C113" s="17" t="s">
        <v>46</v>
      </c>
      <c r="D113" s="6">
        <v>1113998</v>
      </c>
      <c r="E113" s="17" t="s">
        <v>53</v>
      </c>
      <c r="F113" s="1" t="s">
        <v>504</v>
      </c>
      <c r="G113" s="95">
        <v>427206</v>
      </c>
      <c r="H113" s="34" t="s">
        <v>352</v>
      </c>
      <c r="I113" s="17" t="s">
        <v>500</v>
      </c>
      <c r="J113" s="46" t="s">
        <v>501</v>
      </c>
      <c r="K113" s="37" t="s">
        <v>502</v>
      </c>
      <c r="L113" s="17" t="s">
        <v>76</v>
      </c>
    </row>
    <row r="114" spans="1:12" ht="20.25" thickBot="1" x14ac:dyDescent="0.25">
      <c r="A114" s="121" cm="1">
        <f t="array" ref="A114">ROW(A114:A114)-4</f>
        <v>110</v>
      </c>
      <c r="B114" s="39" t="s">
        <v>507</v>
      </c>
      <c r="C114" s="17" t="s">
        <v>270</v>
      </c>
      <c r="D114" s="6" t="s">
        <v>508</v>
      </c>
      <c r="E114" s="17" t="s">
        <v>93</v>
      </c>
      <c r="F114" s="1" t="s">
        <v>257</v>
      </c>
      <c r="G114" s="95">
        <v>3101089</v>
      </c>
      <c r="H114" s="34" t="s">
        <v>352</v>
      </c>
      <c r="I114" s="17" t="s">
        <v>500</v>
      </c>
      <c r="J114" s="46" t="s">
        <v>505</v>
      </c>
      <c r="K114" s="37" t="s">
        <v>506</v>
      </c>
      <c r="L114" s="17" t="s">
        <v>76</v>
      </c>
    </row>
    <row r="115" spans="1:12" x14ac:dyDescent="0.2">
      <c r="A115" s="121" cm="1">
        <f t="array" ref="A115">ROW(A115:A115)-4</f>
        <v>111</v>
      </c>
      <c r="B115" s="44" t="s">
        <v>513</v>
      </c>
      <c r="C115" s="17" t="s">
        <v>21</v>
      </c>
      <c r="D115" s="6" t="s">
        <v>509</v>
      </c>
      <c r="E115" s="17" t="s">
        <v>115</v>
      </c>
      <c r="F115" s="1" t="s">
        <v>514</v>
      </c>
      <c r="G115" s="95">
        <v>8009553</v>
      </c>
      <c r="H115" s="34" t="s">
        <v>510</v>
      </c>
      <c r="I115" s="17" t="s">
        <v>457</v>
      </c>
      <c r="J115" s="46" t="s">
        <v>511</v>
      </c>
      <c r="K115" s="42" t="s">
        <v>512</v>
      </c>
      <c r="L115" s="17" t="s">
        <v>18</v>
      </c>
    </row>
    <row r="116" spans="1:12" x14ac:dyDescent="0.2">
      <c r="A116" s="121" cm="1">
        <f t="array" ref="A116">ROW(A116:A116)-4</f>
        <v>112</v>
      </c>
      <c r="B116" s="39" t="s">
        <v>419</v>
      </c>
      <c r="C116" s="17" t="s">
        <v>32</v>
      </c>
      <c r="D116" s="6" t="s">
        <v>515</v>
      </c>
      <c r="E116" s="17" t="s">
        <v>169</v>
      </c>
      <c r="F116" s="1" t="s">
        <v>171</v>
      </c>
      <c r="G116" s="95">
        <v>1960331</v>
      </c>
      <c r="H116" s="34" t="s">
        <v>510</v>
      </c>
      <c r="I116" s="17" t="s">
        <v>457</v>
      </c>
      <c r="J116" s="46" t="s">
        <v>516</v>
      </c>
      <c r="K116" s="37" t="s">
        <v>418</v>
      </c>
      <c r="L116" s="17" t="s">
        <v>76</v>
      </c>
    </row>
    <row r="117" spans="1:12" ht="20.25" thickBot="1" x14ac:dyDescent="0.3">
      <c r="A117" s="121" cm="1">
        <f t="array" ref="A117">ROW(A117:A117)-4</f>
        <v>113</v>
      </c>
      <c r="B117" s="39" t="s">
        <v>521</v>
      </c>
      <c r="C117" s="17" t="s">
        <v>21</v>
      </c>
      <c r="D117" s="6" t="s">
        <v>517</v>
      </c>
      <c r="E117" s="17" t="s">
        <v>53</v>
      </c>
      <c r="F117" s="1" t="s">
        <v>520</v>
      </c>
      <c r="G117" s="95">
        <v>1287186</v>
      </c>
      <c r="H117" s="34" t="s">
        <v>352</v>
      </c>
      <c r="I117" s="17" t="s">
        <v>430</v>
      </c>
      <c r="J117" s="46" t="s">
        <v>518</v>
      </c>
      <c r="K117" s="48" t="s">
        <v>519</v>
      </c>
      <c r="L117" s="17" t="s">
        <v>59</v>
      </c>
    </row>
    <row r="118" spans="1:12" x14ac:dyDescent="0.2">
      <c r="A118" s="121" cm="1">
        <f t="array" ref="A118">ROW(A118:A118)-4</f>
        <v>114</v>
      </c>
      <c r="B118" s="39" t="s">
        <v>524</v>
      </c>
      <c r="C118" s="17" t="s">
        <v>24</v>
      </c>
      <c r="D118" s="6" t="s">
        <v>522</v>
      </c>
      <c r="E118" s="17" t="s">
        <v>93</v>
      </c>
      <c r="F118" s="1" t="s">
        <v>151</v>
      </c>
      <c r="G118" s="95">
        <v>1190401</v>
      </c>
      <c r="H118" s="34" t="s">
        <v>352</v>
      </c>
      <c r="I118" s="17" t="s">
        <v>430</v>
      </c>
      <c r="J118" s="46" t="s">
        <v>523</v>
      </c>
      <c r="K118" s="42" t="s">
        <v>255</v>
      </c>
      <c r="L118" s="17" t="s">
        <v>18</v>
      </c>
    </row>
    <row r="119" spans="1:12" x14ac:dyDescent="0.2">
      <c r="A119" s="121" cm="1">
        <f t="array" ref="A119">ROW(A119:A119)-4</f>
        <v>115</v>
      </c>
      <c r="B119" s="38" t="s">
        <v>529</v>
      </c>
      <c r="C119" s="17" t="s">
        <v>32</v>
      </c>
      <c r="D119" s="6" t="s">
        <v>525</v>
      </c>
      <c r="E119" s="17" t="s">
        <v>533</v>
      </c>
      <c r="F119" s="1" t="s">
        <v>209</v>
      </c>
      <c r="G119" s="95">
        <v>6086891</v>
      </c>
      <c r="H119" s="34" t="s">
        <v>397</v>
      </c>
      <c r="I119" s="17" t="s">
        <v>526</v>
      </c>
      <c r="J119" s="46" t="s">
        <v>527</v>
      </c>
      <c r="K119" s="37" t="s">
        <v>528</v>
      </c>
      <c r="L119" s="17" t="s">
        <v>76</v>
      </c>
    </row>
    <row r="120" spans="1:12" x14ac:dyDescent="0.2">
      <c r="A120" s="121" cm="1">
        <f t="array" ref="A120">ROW(A120:A120)-4</f>
        <v>116</v>
      </c>
      <c r="B120" s="39" t="s">
        <v>534</v>
      </c>
      <c r="C120" s="17" t="s">
        <v>32</v>
      </c>
      <c r="D120" s="6" t="s">
        <v>532</v>
      </c>
      <c r="E120" s="17" t="s">
        <v>482</v>
      </c>
      <c r="F120" s="1" t="s">
        <v>209</v>
      </c>
      <c r="G120" s="95">
        <v>1905632</v>
      </c>
      <c r="H120" s="34" t="s">
        <v>409</v>
      </c>
      <c r="I120" s="17" t="s">
        <v>530</v>
      </c>
      <c r="J120" s="46" t="s">
        <v>531</v>
      </c>
      <c r="K120" s="37" t="s">
        <v>155</v>
      </c>
      <c r="L120" s="17" t="s">
        <v>76</v>
      </c>
    </row>
    <row r="121" spans="1:12" x14ac:dyDescent="0.2">
      <c r="A121" s="121" cm="1">
        <f t="array" ref="A121">ROW(A121:A121)-4</f>
        <v>117</v>
      </c>
      <c r="B121" s="38" t="s">
        <v>537</v>
      </c>
      <c r="C121" s="17" t="s">
        <v>32</v>
      </c>
      <c r="D121" s="6" t="s">
        <v>535</v>
      </c>
      <c r="E121" s="17" t="s">
        <v>93</v>
      </c>
      <c r="F121" s="1" t="s">
        <v>171</v>
      </c>
      <c r="G121" s="95">
        <v>2528246</v>
      </c>
      <c r="H121" s="34" t="s">
        <v>389</v>
      </c>
      <c r="I121" s="17" t="s">
        <v>526</v>
      </c>
      <c r="J121" s="46" t="s">
        <v>536</v>
      </c>
      <c r="K121" s="37"/>
      <c r="L121" s="17" t="s">
        <v>18</v>
      </c>
    </row>
    <row r="122" spans="1:12" x14ac:dyDescent="0.2">
      <c r="A122" s="121" cm="1">
        <f t="array" ref="A122">ROW(A122:A122)-4</f>
        <v>118</v>
      </c>
      <c r="B122" s="39" t="s">
        <v>541</v>
      </c>
      <c r="C122" s="17" t="s">
        <v>32</v>
      </c>
      <c r="D122" s="6" t="s">
        <v>538</v>
      </c>
      <c r="E122" s="17" t="s">
        <v>169</v>
      </c>
      <c r="F122" s="1" t="s">
        <v>171</v>
      </c>
      <c r="G122" s="95">
        <v>4066646</v>
      </c>
      <c r="H122" s="34" t="s">
        <v>409</v>
      </c>
      <c r="I122" s="17" t="s">
        <v>539</v>
      </c>
      <c r="J122" s="46" t="s">
        <v>540</v>
      </c>
      <c r="K122" s="37" t="s">
        <v>355</v>
      </c>
      <c r="L122" s="17" t="s">
        <v>76</v>
      </c>
    </row>
    <row r="123" spans="1:12" x14ac:dyDescent="0.2">
      <c r="A123" s="121" cm="1">
        <f t="array" ref="A123">ROW(A123:A123)-4</f>
        <v>119</v>
      </c>
      <c r="B123" s="39" t="s">
        <v>547</v>
      </c>
      <c r="C123" s="17" t="s">
        <v>47</v>
      </c>
      <c r="D123" s="6" t="s">
        <v>545</v>
      </c>
      <c r="E123" s="17" t="s">
        <v>93</v>
      </c>
      <c r="F123" s="1" t="s">
        <v>548</v>
      </c>
      <c r="G123" s="95">
        <v>2246993</v>
      </c>
      <c r="H123" s="34" t="s">
        <v>409</v>
      </c>
      <c r="I123" s="17" t="s">
        <v>457</v>
      </c>
      <c r="J123" s="46" t="s">
        <v>546</v>
      </c>
      <c r="K123" s="37" t="s">
        <v>337</v>
      </c>
      <c r="L123" s="17" t="s">
        <v>18</v>
      </c>
    </row>
    <row r="124" spans="1:12" ht="54" x14ac:dyDescent="0.2">
      <c r="A124" s="121" cm="1">
        <f t="array" ref="A124">ROW(A124:A124)-4</f>
        <v>120</v>
      </c>
      <c r="B124" s="39" t="s">
        <v>549</v>
      </c>
      <c r="C124" s="17" t="s">
        <v>46</v>
      </c>
      <c r="D124" s="6">
        <v>1107469</v>
      </c>
      <c r="E124" s="17" t="s">
        <v>53</v>
      </c>
      <c r="F124" s="1" t="s">
        <v>394</v>
      </c>
      <c r="G124" s="95">
        <v>13213318</v>
      </c>
      <c r="H124" s="17" t="s">
        <v>430</v>
      </c>
      <c r="I124" s="17" t="s">
        <v>542</v>
      </c>
      <c r="J124" s="46" t="s">
        <v>543</v>
      </c>
      <c r="K124" s="36" t="s">
        <v>544</v>
      </c>
      <c r="L124" s="17" t="s">
        <v>59</v>
      </c>
    </row>
    <row r="125" spans="1:12" x14ac:dyDescent="0.2">
      <c r="A125" s="121" cm="1">
        <f t="array" ref="A125">ROW(A125:A125)-4</f>
        <v>121</v>
      </c>
      <c r="B125" s="44" t="s">
        <v>554</v>
      </c>
      <c r="C125" s="17" t="s">
        <v>32</v>
      </c>
      <c r="D125" s="6" t="s">
        <v>550</v>
      </c>
      <c r="E125" s="17" t="s">
        <v>115</v>
      </c>
      <c r="F125" s="1" t="s">
        <v>555</v>
      </c>
      <c r="G125" s="95">
        <v>14914018</v>
      </c>
      <c r="H125" s="17" t="s">
        <v>551</v>
      </c>
      <c r="I125" s="17" t="s">
        <v>552</v>
      </c>
      <c r="J125" s="46" t="s">
        <v>553</v>
      </c>
      <c r="K125" s="37" t="s">
        <v>512</v>
      </c>
      <c r="L125" s="17" t="s">
        <v>76</v>
      </c>
    </row>
    <row r="126" spans="1:12" x14ac:dyDescent="0.2">
      <c r="A126" s="121" cm="1">
        <f t="array" ref="A126">ROW(A126:A126)-4</f>
        <v>122</v>
      </c>
      <c r="B126" s="39" t="s">
        <v>559</v>
      </c>
      <c r="C126" s="17" t="s">
        <v>21</v>
      </c>
      <c r="D126" s="6" t="s">
        <v>560</v>
      </c>
      <c r="E126" s="17" t="s">
        <v>93</v>
      </c>
      <c r="F126" s="1" t="s">
        <v>561</v>
      </c>
      <c r="G126" s="95">
        <v>5112203</v>
      </c>
      <c r="H126" s="17" t="s">
        <v>556</v>
      </c>
      <c r="I126" s="17" t="s">
        <v>557</v>
      </c>
      <c r="J126" s="46" t="s">
        <v>558</v>
      </c>
      <c r="K126" s="37" t="s">
        <v>80</v>
      </c>
      <c r="L126" s="17" t="s">
        <v>18</v>
      </c>
    </row>
    <row r="127" spans="1:12" x14ac:dyDescent="0.2">
      <c r="A127" s="121" cm="1">
        <f t="array" ref="A127">ROW(A127:A127)-4</f>
        <v>123</v>
      </c>
      <c r="B127" s="39" t="s">
        <v>567</v>
      </c>
      <c r="C127" s="17" t="s">
        <v>21</v>
      </c>
      <c r="D127" s="6" t="s">
        <v>562</v>
      </c>
      <c r="E127" s="17" t="s">
        <v>93</v>
      </c>
      <c r="F127" s="1" t="s">
        <v>158</v>
      </c>
      <c r="G127" s="95">
        <v>2172495</v>
      </c>
      <c r="H127" s="17" t="s">
        <v>563</v>
      </c>
      <c r="I127" s="17" t="s">
        <v>564</v>
      </c>
      <c r="J127" s="46" t="s">
        <v>565</v>
      </c>
      <c r="K127" s="37" t="s">
        <v>566</v>
      </c>
      <c r="L127" s="17" t="s">
        <v>18</v>
      </c>
    </row>
    <row r="128" spans="1:12" ht="54" x14ac:dyDescent="0.2">
      <c r="A128" s="121" cm="1">
        <f t="array" ref="A128">ROW(A128:A128)-4</f>
        <v>124</v>
      </c>
      <c r="B128" s="39" t="s">
        <v>572</v>
      </c>
      <c r="C128" s="17" t="s">
        <v>46</v>
      </c>
      <c r="D128" s="6">
        <v>1119391</v>
      </c>
      <c r="E128" s="17" t="s">
        <v>53</v>
      </c>
      <c r="F128" s="1" t="s">
        <v>568</v>
      </c>
      <c r="G128" s="95">
        <v>493162662</v>
      </c>
      <c r="H128" s="17" t="s">
        <v>569</v>
      </c>
      <c r="I128" s="17" t="s">
        <v>552</v>
      </c>
      <c r="J128" s="46" t="s">
        <v>570</v>
      </c>
      <c r="K128" s="36" t="s">
        <v>571</v>
      </c>
      <c r="L128" s="17" t="s">
        <v>59</v>
      </c>
    </row>
    <row r="129" spans="1:12" ht="54" x14ac:dyDescent="0.2">
      <c r="A129" s="121" cm="1">
        <f t="array" ref="A129">ROW(A129:A129)-4</f>
        <v>125</v>
      </c>
      <c r="B129" s="39" t="s">
        <v>573</v>
      </c>
      <c r="C129" s="17" t="s">
        <v>46</v>
      </c>
      <c r="D129" s="6">
        <v>1124293</v>
      </c>
      <c r="E129" s="17" t="s">
        <v>53</v>
      </c>
      <c r="F129" s="1" t="s">
        <v>568</v>
      </c>
      <c r="G129" s="95">
        <v>19907213</v>
      </c>
      <c r="H129" s="17" t="s">
        <v>556</v>
      </c>
      <c r="I129" s="17" t="s">
        <v>552</v>
      </c>
      <c r="J129" s="46" t="s">
        <v>574</v>
      </c>
      <c r="K129" s="36" t="s">
        <v>571</v>
      </c>
      <c r="L129" s="17" t="s">
        <v>59</v>
      </c>
    </row>
    <row r="130" spans="1:12" ht="54" x14ac:dyDescent="0.2">
      <c r="A130" s="121" cm="1">
        <f t="array" ref="A130">ROW(A130:A130)-4</f>
        <v>126</v>
      </c>
      <c r="B130" s="39" t="s">
        <v>576</v>
      </c>
      <c r="C130" s="17" t="s">
        <v>12</v>
      </c>
      <c r="D130" s="6">
        <v>1120883</v>
      </c>
      <c r="E130" s="17" t="s">
        <v>53</v>
      </c>
      <c r="F130" s="1" t="s">
        <v>568</v>
      </c>
      <c r="G130" s="95">
        <v>3468456</v>
      </c>
      <c r="H130" s="17" t="s">
        <v>569</v>
      </c>
      <c r="I130" s="17" t="s">
        <v>552</v>
      </c>
      <c r="J130" s="46" t="s">
        <v>575</v>
      </c>
      <c r="K130" s="36" t="s">
        <v>62</v>
      </c>
      <c r="L130" s="17" t="s">
        <v>59</v>
      </c>
    </row>
    <row r="131" spans="1:12" x14ac:dyDescent="0.2">
      <c r="A131" s="121" cm="1">
        <f t="array" ref="A131">ROW(A131:A131)-4</f>
        <v>127</v>
      </c>
      <c r="B131" s="38" t="s">
        <v>579</v>
      </c>
      <c r="C131" s="17" t="s">
        <v>32</v>
      </c>
      <c r="D131" s="6" t="s">
        <v>577</v>
      </c>
      <c r="E131" s="17" t="s">
        <v>115</v>
      </c>
      <c r="F131" s="1" t="s">
        <v>555</v>
      </c>
      <c r="G131" s="95">
        <v>7014626</v>
      </c>
      <c r="H131" s="17" t="s">
        <v>556</v>
      </c>
      <c r="I131" s="17" t="s">
        <v>564</v>
      </c>
      <c r="J131" s="46" t="s">
        <v>578</v>
      </c>
      <c r="K131" s="37" t="s">
        <v>512</v>
      </c>
      <c r="L131" s="17" t="s">
        <v>18</v>
      </c>
    </row>
    <row r="132" spans="1:12" ht="20.25" thickBot="1" x14ac:dyDescent="0.25">
      <c r="A132" s="121" cm="1">
        <f t="array" ref="A132">ROW(A132:A132)-4</f>
        <v>128</v>
      </c>
      <c r="B132" s="39" t="s">
        <v>581</v>
      </c>
      <c r="C132" s="17" t="s">
        <v>23</v>
      </c>
      <c r="D132" s="6" t="s">
        <v>582</v>
      </c>
      <c r="E132" s="17" t="s">
        <v>93</v>
      </c>
      <c r="F132" s="1" t="s">
        <v>158</v>
      </c>
      <c r="G132" s="95">
        <v>5453000</v>
      </c>
      <c r="H132" s="17" t="s">
        <v>556</v>
      </c>
      <c r="I132" s="17" t="s">
        <v>552</v>
      </c>
      <c r="J132" s="46" t="s">
        <v>580</v>
      </c>
      <c r="K132" s="37" t="s">
        <v>566</v>
      </c>
      <c r="L132" s="17" t="s">
        <v>18</v>
      </c>
    </row>
    <row r="133" spans="1:12" x14ac:dyDescent="0.2">
      <c r="A133" s="121" cm="1">
        <f t="array" ref="A133">ROW(A133:A133)-4</f>
        <v>129</v>
      </c>
      <c r="B133" s="39" t="s">
        <v>586</v>
      </c>
      <c r="C133" s="17" t="s">
        <v>24</v>
      </c>
      <c r="D133" s="6" t="s">
        <v>583</v>
      </c>
      <c r="E133" s="17" t="s">
        <v>93</v>
      </c>
      <c r="F133" s="1" t="s">
        <v>447</v>
      </c>
      <c r="G133" s="95">
        <v>4380750</v>
      </c>
      <c r="H133" s="17" t="s">
        <v>556</v>
      </c>
      <c r="I133" s="17" t="s">
        <v>564</v>
      </c>
      <c r="J133" s="46" t="s">
        <v>584</v>
      </c>
      <c r="K133" s="42" t="s">
        <v>585</v>
      </c>
      <c r="L133" s="17" t="s">
        <v>18</v>
      </c>
    </row>
    <row r="134" spans="1:12" ht="54" x14ac:dyDescent="0.2">
      <c r="A134" s="121" cm="1">
        <f t="array" ref="A134">ROW(A134:A134)-4</f>
        <v>130</v>
      </c>
      <c r="B134" s="39" t="s">
        <v>587</v>
      </c>
      <c r="C134" s="17" t="s">
        <v>21</v>
      </c>
      <c r="D134" s="6">
        <v>1114009</v>
      </c>
      <c r="E134" s="17" t="s">
        <v>53</v>
      </c>
      <c r="F134" s="1" t="s">
        <v>588</v>
      </c>
      <c r="G134" s="95">
        <v>7525846</v>
      </c>
      <c r="H134" s="17" t="s">
        <v>556</v>
      </c>
      <c r="I134" s="17" t="s">
        <v>552</v>
      </c>
      <c r="J134" s="46" t="s">
        <v>590</v>
      </c>
      <c r="K134" s="36" t="s">
        <v>589</v>
      </c>
      <c r="L134" s="17" t="s">
        <v>59</v>
      </c>
    </row>
    <row r="135" spans="1:12" x14ac:dyDescent="0.2">
      <c r="A135" s="121" cm="1">
        <f t="array" ref="A135">ROW(A135:A135)-4</f>
        <v>131</v>
      </c>
      <c r="B135" s="44" t="s">
        <v>594</v>
      </c>
      <c r="C135" s="17" t="s">
        <v>47</v>
      </c>
      <c r="D135" s="6" t="s">
        <v>591</v>
      </c>
      <c r="E135" s="17" t="s">
        <v>93</v>
      </c>
      <c r="F135" s="1" t="s">
        <v>158</v>
      </c>
      <c r="G135" s="95">
        <v>11823774</v>
      </c>
      <c r="H135" s="17" t="s">
        <v>592</v>
      </c>
      <c r="I135" s="17" t="s">
        <v>552</v>
      </c>
      <c r="J135" s="46" t="s">
        <v>593</v>
      </c>
      <c r="K135" s="37" t="s">
        <v>135</v>
      </c>
      <c r="L135" s="17" t="s">
        <v>18</v>
      </c>
    </row>
    <row r="136" spans="1:12" x14ac:dyDescent="0.2">
      <c r="A136" s="121" cm="1">
        <f t="array" ref="A136">ROW(A136:A136)-4</f>
        <v>132</v>
      </c>
      <c r="B136" s="39" t="s">
        <v>597</v>
      </c>
      <c r="C136" s="17" t="s">
        <v>32</v>
      </c>
      <c r="D136" s="6" t="s">
        <v>598</v>
      </c>
      <c r="E136" s="17" t="s">
        <v>482</v>
      </c>
      <c r="F136" s="1" t="s">
        <v>599</v>
      </c>
      <c r="G136" s="95">
        <v>1832241</v>
      </c>
      <c r="H136" s="17" t="s">
        <v>592</v>
      </c>
      <c r="I136" s="17" t="s">
        <v>595</v>
      </c>
      <c r="J136" s="46" t="s">
        <v>596</v>
      </c>
      <c r="K136" s="37" t="s">
        <v>155</v>
      </c>
      <c r="L136" s="17" t="s">
        <v>76</v>
      </c>
    </row>
    <row r="137" spans="1:12" x14ac:dyDescent="0.2">
      <c r="A137" s="121" cm="1">
        <f t="array" ref="A137">ROW(A137:A137)-4</f>
        <v>133</v>
      </c>
      <c r="B137" s="39" t="s">
        <v>604</v>
      </c>
      <c r="C137" s="17" t="s">
        <v>24</v>
      </c>
      <c r="D137" s="6" t="s">
        <v>601</v>
      </c>
      <c r="E137" s="17" t="s">
        <v>482</v>
      </c>
      <c r="F137" s="1" t="s">
        <v>447</v>
      </c>
      <c r="G137" s="95">
        <v>3758782</v>
      </c>
      <c r="H137" s="17" t="s">
        <v>592</v>
      </c>
      <c r="I137" s="17" t="s">
        <v>600</v>
      </c>
      <c r="J137" s="46" t="s">
        <v>602</v>
      </c>
      <c r="K137" s="37" t="s">
        <v>603</v>
      </c>
      <c r="L137" s="17" t="s">
        <v>18</v>
      </c>
    </row>
    <row r="138" spans="1:12" ht="54" x14ac:dyDescent="0.2">
      <c r="A138" s="121" cm="1">
        <f t="array" ref="A138">ROW(A138:A138)-4</f>
        <v>134</v>
      </c>
      <c r="B138" s="39" t="s">
        <v>616</v>
      </c>
      <c r="C138" s="17" t="s">
        <v>47</v>
      </c>
      <c r="D138" s="6">
        <v>1121493</v>
      </c>
      <c r="E138" s="17" t="s">
        <v>53</v>
      </c>
      <c r="F138" s="1" t="s">
        <v>491</v>
      </c>
      <c r="G138" s="95">
        <v>1498952</v>
      </c>
      <c r="H138" s="17" t="s">
        <v>605</v>
      </c>
      <c r="I138" s="17" t="s">
        <v>606</v>
      </c>
      <c r="J138" s="46" t="s">
        <v>614</v>
      </c>
      <c r="K138" s="36" t="s">
        <v>615</v>
      </c>
      <c r="L138" s="17" t="s">
        <v>59</v>
      </c>
    </row>
    <row r="139" spans="1:12" ht="54" x14ac:dyDescent="0.2">
      <c r="A139" s="121" cm="1">
        <f t="array" ref="A139">ROW(A139:A139)-4</f>
        <v>135</v>
      </c>
      <c r="B139" s="39" t="s">
        <v>608</v>
      </c>
      <c r="C139" s="17" t="s">
        <v>12</v>
      </c>
      <c r="D139" s="6">
        <v>1122710</v>
      </c>
      <c r="E139" s="17" t="s">
        <v>53</v>
      </c>
      <c r="F139" s="1" t="s">
        <v>609</v>
      </c>
      <c r="G139" s="95">
        <v>2470572</v>
      </c>
      <c r="H139" s="17" t="s">
        <v>605</v>
      </c>
      <c r="I139" s="17" t="s">
        <v>606</v>
      </c>
      <c r="J139" s="46" t="s">
        <v>607</v>
      </c>
      <c r="K139" s="36" t="s">
        <v>181</v>
      </c>
      <c r="L139" s="17" t="s">
        <v>59</v>
      </c>
    </row>
    <row r="140" spans="1:12" ht="54" x14ac:dyDescent="0.2">
      <c r="A140" s="121" cm="1">
        <f t="array" ref="A140">ROW(A140:A140)-4</f>
        <v>136</v>
      </c>
      <c r="B140" s="39" t="s">
        <v>613</v>
      </c>
      <c r="C140" s="17" t="s">
        <v>12</v>
      </c>
      <c r="D140" s="6">
        <v>1124005</v>
      </c>
      <c r="E140" s="17" t="s">
        <v>53</v>
      </c>
      <c r="F140" s="1" t="s">
        <v>610</v>
      </c>
      <c r="G140" s="95">
        <v>2201958</v>
      </c>
      <c r="H140" s="17" t="s">
        <v>605</v>
      </c>
      <c r="I140" s="17" t="s">
        <v>606</v>
      </c>
      <c r="J140" s="46" t="s">
        <v>611</v>
      </c>
      <c r="K140" s="36" t="s">
        <v>612</v>
      </c>
      <c r="L140" s="17" t="s">
        <v>59</v>
      </c>
    </row>
    <row r="141" spans="1:12" ht="54" x14ac:dyDescent="0.2">
      <c r="A141" s="121" cm="1">
        <f t="array" ref="A141">ROW(A141:A141)-4</f>
        <v>137</v>
      </c>
      <c r="B141" s="39" t="s">
        <v>617</v>
      </c>
      <c r="C141" s="17" t="s">
        <v>26</v>
      </c>
      <c r="D141" s="6">
        <v>1126678</v>
      </c>
      <c r="E141" s="17" t="s">
        <v>53</v>
      </c>
      <c r="F141" s="1" t="s">
        <v>214</v>
      </c>
      <c r="G141" s="95">
        <v>2120823</v>
      </c>
      <c r="H141" s="17" t="s">
        <v>557</v>
      </c>
      <c r="I141" s="17" t="s">
        <v>606</v>
      </c>
      <c r="J141" s="46" t="s">
        <v>618</v>
      </c>
      <c r="K141" s="36" t="s">
        <v>215</v>
      </c>
      <c r="L141" s="17" t="s">
        <v>59</v>
      </c>
    </row>
    <row r="142" spans="1:12" ht="54" x14ac:dyDescent="0.2">
      <c r="A142" s="121" cm="1">
        <f t="array" ref="A142">ROW(A142:A142)-4</f>
        <v>138</v>
      </c>
      <c r="B142" s="39" t="s">
        <v>619</v>
      </c>
      <c r="C142" s="17" t="s">
        <v>12</v>
      </c>
      <c r="D142" s="6">
        <v>1118364</v>
      </c>
      <c r="E142" s="17" t="s">
        <v>53</v>
      </c>
      <c r="F142" s="1" t="s">
        <v>620</v>
      </c>
      <c r="G142" s="95">
        <v>1602503</v>
      </c>
      <c r="H142" s="17" t="s">
        <v>557</v>
      </c>
      <c r="I142" s="17" t="s">
        <v>606</v>
      </c>
      <c r="J142" s="46" t="s">
        <v>621</v>
      </c>
      <c r="K142" s="36" t="s">
        <v>622</v>
      </c>
      <c r="L142" s="17" t="s">
        <v>59</v>
      </c>
    </row>
    <row r="143" spans="1:12" ht="54" x14ac:dyDescent="0.2">
      <c r="A143" s="121" cm="1">
        <f t="array" ref="A143">ROW(A143:A143)-4</f>
        <v>139</v>
      </c>
      <c r="B143" s="39" t="s">
        <v>623</v>
      </c>
      <c r="C143" s="17" t="s">
        <v>20</v>
      </c>
      <c r="D143" s="6">
        <v>1124948</v>
      </c>
      <c r="E143" s="17" t="s">
        <v>53</v>
      </c>
      <c r="F143" s="1" t="s">
        <v>627</v>
      </c>
      <c r="G143" s="95">
        <v>1097060</v>
      </c>
      <c r="H143" s="17" t="s">
        <v>557</v>
      </c>
      <c r="I143" s="17" t="s">
        <v>624</v>
      </c>
      <c r="J143" s="46" t="s">
        <v>625</v>
      </c>
      <c r="K143" s="36" t="s">
        <v>626</v>
      </c>
      <c r="L143" s="17" t="s">
        <v>59</v>
      </c>
    </row>
    <row r="144" spans="1:12" ht="54" x14ac:dyDescent="0.2">
      <c r="A144" s="121" cm="1">
        <f t="array" ref="A144">ROW(A144:A144)-4</f>
        <v>140</v>
      </c>
      <c r="B144" s="39" t="s">
        <v>628</v>
      </c>
      <c r="C144" s="17" t="s">
        <v>12</v>
      </c>
      <c r="D144" s="6">
        <v>1124625</v>
      </c>
      <c r="E144" s="17" t="s">
        <v>53</v>
      </c>
      <c r="F144" s="1" t="s">
        <v>629</v>
      </c>
      <c r="G144" s="95">
        <v>934733</v>
      </c>
      <c r="H144" s="17" t="s">
        <v>557</v>
      </c>
      <c r="I144" s="17" t="s">
        <v>606</v>
      </c>
      <c r="J144" s="46" t="s">
        <v>630</v>
      </c>
      <c r="K144" s="36" t="s">
        <v>631</v>
      </c>
      <c r="L144" s="17" t="s">
        <v>59</v>
      </c>
    </row>
    <row r="145" spans="1:12" x14ac:dyDescent="0.2">
      <c r="A145" s="121" cm="1">
        <f t="array" ref="A145">ROW(A145:A145)-4</f>
        <v>141</v>
      </c>
      <c r="B145" s="38" t="s">
        <v>634</v>
      </c>
      <c r="C145" s="17" t="s">
        <v>270</v>
      </c>
      <c r="D145" s="6" t="s">
        <v>632</v>
      </c>
      <c r="E145" s="17" t="s">
        <v>93</v>
      </c>
      <c r="F145" s="1" t="s">
        <v>305</v>
      </c>
      <c r="G145" s="95">
        <v>4044537</v>
      </c>
      <c r="H145" s="17" t="s">
        <v>605</v>
      </c>
      <c r="I145" s="17" t="s">
        <v>595</v>
      </c>
      <c r="J145" s="46" t="s">
        <v>633</v>
      </c>
      <c r="K145" s="37" t="s">
        <v>135</v>
      </c>
      <c r="L145" s="17" t="s">
        <v>18</v>
      </c>
    </row>
    <row r="146" spans="1:12" x14ac:dyDescent="0.2">
      <c r="A146" s="121" cm="1">
        <f t="array" ref="A146">ROW(A146:A146)-4</f>
        <v>142</v>
      </c>
      <c r="B146" s="39" t="s">
        <v>646</v>
      </c>
      <c r="C146" s="17" t="s">
        <v>21</v>
      </c>
      <c r="D146" s="6" t="s">
        <v>643</v>
      </c>
      <c r="E146" s="17" t="s">
        <v>93</v>
      </c>
      <c r="F146" s="1" t="s">
        <v>70</v>
      </c>
      <c r="G146" s="95">
        <v>3215933</v>
      </c>
      <c r="H146" s="17" t="s">
        <v>605</v>
      </c>
      <c r="I146" s="17" t="s">
        <v>644</v>
      </c>
      <c r="J146" s="46" t="s">
        <v>645</v>
      </c>
      <c r="K146" s="37" t="s">
        <v>135</v>
      </c>
      <c r="L146" s="17" t="s">
        <v>18</v>
      </c>
    </row>
    <row r="147" spans="1:12" ht="54" x14ac:dyDescent="0.2">
      <c r="A147" s="121" cm="1">
        <f t="array" ref="A147">ROW(A147:A147)-4</f>
        <v>143</v>
      </c>
      <c r="B147" s="39" t="s">
        <v>635</v>
      </c>
      <c r="C147" s="17" t="s">
        <v>46</v>
      </c>
      <c r="D147" s="6">
        <v>1119972</v>
      </c>
      <c r="E147" s="17" t="s">
        <v>53</v>
      </c>
      <c r="F147" s="1" t="s">
        <v>636</v>
      </c>
      <c r="G147" s="95">
        <v>1403769</v>
      </c>
      <c r="H147" s="17" t="s">
        <v>637</v>
      </c>
      <c r="I147" s="17" t="s">
        <v>606</v>
      </c>
      <c r="J147" s="46" t="s">
        <v>639</v>
      </c>
      <c r="K147" s="36" t="s">
        <v>638</v>
      </c>
      <c r="L147" s="17" t="s">
        <v>59</v>
      </c>
    </row>
    <row r="148" spans="1:12" ht="54" x14ac:dyDescent="0.2">
      <c r="A148" s="121" cm="1">
        <f t="array" ref="A148">ROW(A148:A148)-4</f>
        <v>144</v>
      </c>
      <c r="B148" s="39" t="s">
        <v>640</v>
      </c>
      <c r="C148" s="17" t="s">
        <v>46</v>
      </c>
      <c r="D148" s="6">
        <v>1124071</v>
      </c>
      <c r="E148" s="17" t="s">
        <v>53</v>
      </c>
      <c r="F148" s="1" t="s">
        <v>636</v>
      </c>
      <c r="G148" s="95">
        <v>845839</v>
      </c>
      <c r="H148" s="17" t="s">
        <v>605</v>
      </c>
      <c r="I148" s="17" t="s">
        <v>606</v>
      </c>
      <c r="J148" s="46" t="s">
        <v>642</v>
      </c>
      <c r="K148" s="36" t="s">
        <v>641</v>
      </c>
      <c r="L148" s="17" t="s">
        <v>59</v>
      </c>
    </row>
    <row r="149" spans="1:12" ht="54" x14ac:dyDescent="0.2">
      <c r="A149" s="121" cm="1">
        <f t="array" ref="A149">ROW(A149:A149)-4</f>
        <v>145</v>
      </c>
      <c r="B149" s="38" t="s">
        <v>650</v>
      </c>
      <c r="C149" s="17" t="s">
        <v>21</v>
      </c>
      <c r="D149" s="6">
        <v>1118263</v>
      </c>
      <c r="E149" s="17" t="s">
        <v>53</v>
      </c>
      <c r="F149" s="1" t="s">
        <v>491</v>
      </c>
      <c r="G149" s="95">
        <v>29794863</v>
      </c>
      <c r="H149" s="17" t="s">
        <v>637</v>
      </c>
      <c r="I149" s="17" t="s">
        <v>647</v>
      </c>
      <c r="J149" s="46" t="s">
        <v>648</v>
      </c>
      <c r="K149" s="36" t="s">
        <v>649</v>
      </c>
      <c r="L149" s="17" t="s">
        <v>59</v>
      </c>
    </row>
    <row r="150" spans="1:12" ht="54" x14ac:dyDescent="0.2">
      <c r="A150" s="121" cm="1">
        <f t="array" ref="A150">ROW(A150:A150)-4</f>
        <v>146</v>
      </c>
      <c r="B150" s="39" t="s">
        <v>651</v>
      </c>
      <c r="C150" s="17" t="s">
        <v>21</v>
      </c>
      <c r="D150" s="6">
        <v>1120444</v>
      </c>
      <c r="E150" s="17" t="s">
        <v>53</v>
      </c>
      <c r="F150" s="1" t="s">
        <v>147</v>
      </c>
      <c r="G150" s="95">
        <v>1020833</v>
      </c>
      <c r="H150" s="17" t="s">
        <v>637</v>
      </c>
      <c r="I150" s="17" t="s">
        <v>654</v>
      </c>
      <c r="J150" s="46" t="s">
        <v>653</v>
      </c>
      <c r="K150" s="36" t="s">
        <v>652</v>
      </c>
      <c r="L150" s="17" t="s">
        <v>59</v>
      </c>
    </row>
    <row r="151" spans="1:12" ht="54" x14ac:dyDescent="0.2">
      <c r="A151" s="121" cm="1">
        <f t="array" ref="A151">ROW(A151:A151)-4</f>
        <v>147</v>
      </c>
      <c r="B151" s="39" t="s">
        <v>655</v>
      </c>
      <c r="C151" s="17" t="s">
        <v>21</v>
      </c>
      <c r="D151" s="6">
        <v>1121865</v>
      </c>
      <c r="E151" s="17" t="s">
        <v>53</v>
      </c>
      <c r="F151" s="1" t="s">
        <v>147</v>
      </c>
      <c r="G151" s="95">
        <v>689882</v>
      </c>
      <c r="H151" s="17" t="s">
        <v>637</v>
      </c>
      <c r="I151" s="17" t="s">
        <v>654</v>
      </c>
      <c r="J151" s="46" t="s">
        <v>656</v>
      </c>
      <c r="K151" s="36" t="s">
        <v>657</v>
      </c>
      <c r="L151" s="17" t="s">
        <v>59</v>
      </c>
    </row>
    <row r="152" spans="1:12" x14ac:dyDescent="0.2">
      <c r="A152" s="121" cm="1">
        <f t="array" ref="A152">ROW(A152:A152)-4</f>
        <v>148</v>
      </c>
      <c r="B152" s="39" t="s">
        <v>662</v>
      </c>
      <c r="C152" s="17" t="s">
        <v>23</v>
      </c>
      <c r="D152" s="6" t="s">
        <v>658</v>
      </c>
      <c r="E152" s="17" t="s">
        <v>322</v>
      </c>
      <c r="F152" s="1" t="s">
        <v>660</v>
      </c>
      <c r="G152" s="95">
        <v>3420281</v>
      </c>
      <c r="H152" s="17" t="s">
        <v>637</v>
      </c>
      <c r="I152" s="17" t="s">
        <v>624</v>
      </c>
      <c r="J152" s="46" t="s">
        <v>659</v>
      </c>
      <c r="K152" s="37" t="s">
        <v>661</v>
      </c>
      <c r="L152" s="17" t="s">
        <v>18</v>
      </c>
    </row>
    <row r="153" spans="1:12" x14ac:dyDescent="0.2">
      <c r="A153" s="121" cm="1">
        <f t="array" ref="A153">ROW(A153:A153)-4</f>
        <v>149</v>
      </c>
      <c r="B153" s="39" t="s">
        <v>665</v>
      </c>
      <c r="C153" s="17" t="s">
        <v>666</v>
      </c>
      <c r="D153" s="6" t="s">
        <v>663</v>
      </c>
      <c r="E153" s="17" t="s">
        <v>93</v>
      </c>
      <c r="F153" s="1" t="s">
        <v>70</v>
      </c>
      <c r="G153" s="95">
        <v>2654831</v>
      </c>
      <c r="H153" s="17" t="s">
        <v>557</v>
      </c>
      <c r="I153" s="17" t="s">
        <v>595</v>
      </c>
      <c r="J153" s="46" t="s">
        <v>664</v>
      </c>
      <c r="K153" s="37" t="s">
        <v>135</v>
      </c>
      <c r="L153" s="17" t="s">
        <v>18</v>
      </c>
    </row>
    <row r="154" spans="1:12" x14ac:dyDescent="0.2">
      <c r="A154" s="121" cm="1">
        <f t="array" ref="A154">ROW(A154:A154)-4</f>
        <v>150</v>
      </c>
      <c r="B154" s="39" t="s">
        <v>668</v>
      </c>
      <c r="C154" s="17" t="s">
        <v>32</v>
      </c>
      <c r="D154" s="6" t="s">
        <v>669</v>
      </c>
      <c r="E154" s="17" t="s">
        <v>93</v>
      </c>
      <c r="F154" s="1" t="s">
        <v>232</v>
      </c>
      <c r="G154" s="95">
        <v>3575483</v>
      </c>
      <c r="H154" s="17" t="s">
        <v>637</v>
      </c>
      <c r="I154" s="17" t="s">
        <v>624</v>
      </c>
      <c r="J154" s="46" t="s">
        <v>667</v>
      </c>
      <c r="K154" s="37" t="s">
        <v>585</v>
      </c>
      <c r="L154" s="17" t="s">
        <v>18</v>
      </c>
    </row>
    <row r="155" spans="1:12" x14ac:dyDescent="0.2">
      <c r="A155" s="121" cm="1">
        <f t="array" ref="A155">ROW(A155:A155)-4</f>
        <v>151</v>
      </c>
      <c r="B155" s="39" t="s">
        <v>672</v>
      </c>
      <c r="C155" s="17" t="s">
        <v>36</v>
      </c>
      <c r="D155" s="6" t="s">
        <v>670</v>
      </c>
      <c r="E155" s="17" t="s">
        <v>322</v>
      </c>
      <c r="F155" s="1" t="s">
        <v>673</v>
      </c>
      <c r="G155" s="95">
        <v>4577236</v>
      </c>
      <c r="H155" s="17" t="s">
        <v>564</v>
      </c>
      <c r="I155" s="17" t="s">
        <v>624</v>
      </c>
      <c r="J155" s="46" t="s">
        <v>671</v>
      </c>
      <c r="K155" s="37" t="s">
        <v>674</v>
      </c>
      <c r="L155" s="17" t="s">
        <v>18</v>
      </c>
    </row>
    <row r="156" spans="1:12" x14ac:dyDescent="0.2">
      <c r="A156" s="121" cm="1">
        <f t="array" ref="A156">ROW(A156:A156)-4</f>
        <v>152</v>
      </c>
      <c r="B156" s="39" t="s">
        <v>678</v>
      </c>
      <c r="C156" s="17" t="s">
        <v>23</v>
      </c>
      <c r="D156" s="6" t="s">
        <v>675</v>
      </c>
      <c r="E156" s="17" t="s">
        <v>93</v>
      </c>
      <c r="F156" s="1" t="s">
        <v>447</v>
      </c>
      <c r="G156" s="95">
        <v>2873212</v>
      </c>
      <c r="H156" s="17" t="s">
        <v>564</v>
      </c>
      <c r="I156" s="17" t="s">
        <v>606</v>
      </c>
      <c r="J156" s="46" t="s">
        <v>676</v>
      </c>
      <c r="K156" s="37" t="s">
        <v>677</v>
      </c>
      <c r="L156" s="17" t="s">
        <v>18</v>
      </c>
    </row>
    <row r="157" spans="1:12" x14ac:dyDescent="0.2">
      <c r="A157" s="121" cm="1">
        <f t="array" ref="A157">ROW(A157:A157)-4</f>
        <v>153</v>
      </c>
      <c r="B157" s="39" t="s">
        <v>682</v>
      </c>
      <c r="C157" s="17" t="s">
        <v>32</v>
      </c>
      <c r="D157" s="6" t="s">
        <v>679</v>
      </c>
      <c r="E157" s="17" t="s">
        <v>69</v>
      </c>
      <c r="F157" s="1" t="s">
        <v>232</v>
      </c>
      <c r="G157" s="95">
        <v>1966874</v>
      </c>
      <c r="H157" s="17" t="s">
        <v>564</v>
      </c>
      <c r="I157" s="17" t="s">
        <v>606</v>
      </c>
      <c r="J157" s="46" t="s">
        <v>680</v>
      </c>
      <c r="K157" s="37" t="s">
        <v>681</v>
      </c>
      <c r="L157" s="17" t="s">
        <v>76</v>
      </c>
    </row>
    <row r="158" spans="1:12" x14ac:dyDescent="0.2">
      <c r="A158" s="121" cm="1">
        <f t="array" ref="A158">ROW(A158:A158)-4</f>
        <v>154</v>
      </c>
      <c r="B158" s="39" t="s">
        <v>685</v>
      </c>
      <c r="C158" s="17" t="s">
        <v>270</v>
      </c>
      <c r="D158" s="6" t="s">
        <v>683</v>
      </c>
      <c r="E158" s="17" t="s">
        <v>93</v>
      </c>
      <c r="F158" s="1" t="s">
        <v>305</v>
      </c>
      <c r="G158" s="95">
        <v>1953774</v>
      </c>
      <c r="H158" s="17" t="s">
        <v>564</v>
      </c>
      <c r="I158" s="17" t="s">
        <v>624</v>
      </c>
      <c r="J158" s="46" t="s">
        <v>684</v>
      </c>
      <c r="K158" s="37" t="s">
        <v>566</v>
      </c>
      <c r="L158" s="17" t="s">
        <v>18</v>
      </c>
    </row>
    <row r="159" spans="1:12" x14ac:dyDescent="0.2">
      <c r="A159" s="121" cm="1">
        <f t="array" ref="A159">ROW(A159:A159)-4</f>
        <v>155</v>
      </c>
      <c r="B159" s="44" t="s">
        <v>690</v>
      </c>
      <c r="C159" s="17" t="s">
        <v>47</v>
      </c>
      <c r="D159" s="6" t="s">
        <v>688</v>
      </c>
      <c r="E159" s="17" t="s">
        <v>687</v>
      </c>
      <c r="F159" s="1" t="s">
        <v>689</v>
      </c>
      <c r="G159" s="95">
        <v>10931302</v>
      </c>
      <c r="H159" s="17" t="s">
        <v>552</v>
      </c>
      <c r="I159" s="17" t="s">
        <v>606</v>
      </c>
      <c r="J159" s="46" t="s">
        <v>686</v>
      </c>
      <c r="K159" s="37" t="s">
        <v>155</v>
      </c>
      <c r="L159" s="17" t="s">
        <v>18</v>
      </c>
    </row>
    <row r="160" spans="1:12" x14ac:dyDescent="0.2">
      <c r="A160" s="121" cm="1">
        <f t="array" ref="A160">ROW(A160:A160)-4</f>
        <v>156</v>
      </c>
      <c r="B160" s="39" t="s">
        <v>698</v>
      </c>
      <c r="C160" s="17" t="s">
        <v>47</v>
      </c>
      <c r="D160" s="6" t="s">
        <v>695</v>
      </c>
      <c r="E160" s="17" t="s">
        <v>687</v>
      </c>
      <c r="F160" s="1" t="s">
        <v>689</v>
      </c>
      <c r="G160" s="95">
        <v>2390113</v>
      </c>
      <c r="H160" s="17" t="s">
        <v>552</v>
      </c>
      <c r="I160" s="17" t="s">
        <v>606</v>
      </c>
      <c r="J160" s="46" t="s">
        <v>696</v>
      </c>
      <c r="K160" s="37" t="s">
        <v>697</v>
      </c>
      <c r="L160" s="17" t="s">
        <v>18</v>
      </c>
    </row>
    <row r="161" spans="1:12" x14ac:dyDescent="0.2">
      <c r="A161" s="121" cm="1">
        <f t="array" ref="A161">ROW(A161:A161)-4</f>
        <v>157</v>
      </c>
      <c r="B161" s="39" t="s">
        <v>691</v>
      </c>
      <c r="C161" s="17" t="s">
        <v>32</v>
      </c>
      <c r="D161" s="6" t="s">
        <v>692</v>
      </c>
      <c r="E161" s="34" t="s">
        <v>93</v>
      </c>
      <c r="F161" s="1" t="s">
        <v>257</v>
      </c>
      <c r="G161" s="95">
        <v>5700163</v>
      </c>
      <c r="H161" s="17" t="s">
        <v>552</v>
      </c>
      <c r="I161" s="17" t="s">
        <v>693</v>
      </c>
      <c r="J161" s="46" t="s">
        <v>694</v>
      </c>
      <c r="K161" s="37" t="s">
        <v>274</v>
      </c>
      <c r="L161" s="17" t="s">
        <v>76</v>
      </c>
    </row>
    <row r="162" spans="1:12" ht="54" x14ac:dyDescent="0.2">
      <c r="A162" s="121" cm="1">
        <f t="array" ref="A162">ROW(A162:A162)-4</f>
        <v>158</v>
      </c>
      <c r="B162" s="39" t="s">
        <v>699</v>
      </c>
      <c r="C162" s="17" t="s">
        <v>46</v>
      </c>
      <c r="D162" s="6">
        <v>1124601</v>
      </c>
      <c r="E162" s="34" t="s">
        <v>53</v>
      </c>
      <c r="F162" s="1" t="s">
        <v>360</v>
      </c>
      <c r="G162" s="95">
        <v>552458</v>
      </c>
      <c r="H162" s="17" t="s">
        <v>644</v>
      </c>
      <c r="I162" s="17" t="s">
        <v>701</v>
      </c>
      <c r="J162" s="46" t="s">
        <v>700</v>
      </c>
      <c r="K162" s="36" t="s">
        <v>358</v>
      </c>
      <c r="L162" s="17" t="s">
        <v>59</v>
      </c>
    </row>
    <row r="163" spans="1:12" ht="54" x14ac:dyDescent="0.2">
      <c r="A163" s="121" cm="1">
        <f t="array" ref="A163">ROW(A163:A163)-4</f>
        <v>159</v>
      </c>
      <c r="B163" s="39" t="s">
        <v>702</v>
      </c>
      <c r="C163" s="17" t="s">
        <v>26</v>
      </c>
      <c r="D163" s="6">
        <v>1124478</v>
      </c>
      <c r="E163" s="34" t="s">
        <v>53</v>
      </c>
      <c r="F163" s="1" t="s">
        <v>703</v>
      </c>
      <c r="G163" s="95">
        <v>465782</v>
      </c>
      <c r="H163" s="17" t="s">
        <v>644</v>
      </c>
      <c r="I163" s="17" t="s">
        <v>701</v>
      </c>
      <c r="J163" s="46" t="s">
        <v>704</v>
      </c>
      <c r="K163" s="36" t="s">
        <v>705</v>
      </c>
      <c r="L163" s="17" t="s">
        <v>59</v>
      </c>
    </row>
    <row r="164" spans="1:12" x14ac:dyDescent="0.2">
      <c r="A164" s="121" cm="1">
        <f t="array" ref="A164">ROW(A164:A164)-4</f>
        <v>160</v>
      </c>
      <c r="B164" s="39" t="s">
        <v>710</v>
      </c>
      <c r="C164" s="17" t="s">
        <v>32</v>
      </c>
      <c r="D164" s="6" t="s">
        <v>706</v>
      </c>
      <c r="E164" s="34" t="s">
        <v>84</v>
      </c>
      <c r="F164" s="1" t="s">
        <v>84</v>
      </c>
      <c r="G164" s="95">
        <v>1110979</v>
      </c>
      <c r="H164" s="17" t="s">
        <v>564</v>
      </c>
      <c r="I164" s="17" t="s">
        <v>707</v>
      </c>
      <c r="J164" s="46" t="s">
        <v>708</v>
      </c>
      <c r="K164" s="37" t="s">
        <v>709</v>
      </c>
      <c r="L164" s="17" t="s">
        <v>59</v>
      </c>
    </row>
    <row r="165" spans="1:12" x14ac:dyDescent="0.2">
      <c r="A165" s="121" cm="1">
        <f t="array" ref="A165">ROW(A165:A165)-4</f>
        <v>161</v>
      </c>
      <c r="B165" s="38" t="s">
        <v>717</v>
      </c>
      <c r="C165" s="17" t="s">
        <v>24</v>
      </c>
      <c r="D165" s="6" t="s">
        <v>715</v>
      </c>
      <c r="E165" s="34" t="s">
        <v>93</v>
      </c>
      <c r="F165" s="1" t="s">
        <v>716</v>
      </c>
      <c r="G165" s="95">
        <v>3505396</v>
      </c>
      <c r="H165" s="17" t="s">
        <v>644</v>
      </c>
      <c r="I165" s="17" t="s">
        <v>647</v>
      </c>
      <c r="J165" s="46" t="s">
        <v>718</v>
      </c>
      <c r="K165" s="37" t="s">
        <v>719</v>
      </c>
      <c r="L165" s="17" t="s">
        <v>18</v>
      </c>
    </row>
    <row r="166" spans="1:12" x14ac:dyDescent="0.2">
      <c r="A166" s="121" cm="1">
        <f t="array" ref="A166">ROW(A166:A166)-4</f>
        <v>162</v>
      </c>
      <c r="B166" s="39" t="s">
        <v>713</v>
      </c>
      <c r="C166" s="17" t="s">
        <v>25</v>
      </c>
      <c r="D166" s="6" t="s">
        <v>714</v>
      </c>
      <c r="E166" s="34" t="s">
        <v>93</v>
      </c>
      <c r="F166" s="1" t="s">
        <v>257</v>
      </c>
      <c r="G166" s="95">
        <v>3818541</v>
      </c>
      <c r="H166" s="17" t="s">
        <v>595</v>
      </c>
      <c r="I166" s="17" t="s">
        <v>654</v>
      </c>
      <c r="J166" s="46" t="s">
        <v>711</v>
      </c>
      <c r="K166" s="37" t="s">
        <v>712</v>
      </c>
      <c r="L166" s="17" t="s">
        <v>18</v>
      </c>
    </row>
    <row r="167" spans="1:12" x14ac:dyDescent="0.2">
      <c r="A167" s="121" cm="1">
        <f t="array" ref="A167">ROW(A167:A167)-4</f>
        <v>163</v>
      </c>
      <c r="B167" s="39" t="s">
        <v>727</v>
      </c>
      <c r="C167" s="17" t="s">
        <v>32</v>
      </c>
      <c r="D167" s="6" t="s">
        <v>723</v>
      </c>
      <c r="E167" s="1" t="s">
        <v>722</v>
      </c>
      <c r="F167" s="34" t="s">
        <v>721</v>
      </c>
      <c r="G167" s="95">
        <v>2245496</v>
      </c>
      <c r="H167" s="17" t="s">
        <v>600</v>
      </c>
      <c r="I167" s="17" t="s">
        <v>693</v>
      </c>
      <c r="J167" s="46" t="s">
        <v>720</v>
      </c>
      <c r="K167" s="37" t="s">
        <v>697</v>
      </c>
      <c r="L167" s="17" t="s">
        <v>76</v>
      </c>
    </row>
    <row r="168" spans="1:12" x14ac:dyDescent="0.2">
      <c r="A168" s="121" cm="1">
        <f t="array" ref="A168">ROW(A168:A168)-4</f>
        <v>164</v>
      </c>
      <c r="B168" s="39" t="s">
        <v>726</v>
      </c>
      <c r="C168" s="17" t="s">
        <v>32</v>
      </c>
      <c r="D168" s="6" t="s">
        <v>724</v>
      </c>
      <c r="E168" s="1" t="s">
        <v>722</v>
      </c>
      <c r="F168" s="34" t="s">
        <v>721</v>
      </c>
      <c r="G168" s="95">
        <v>3402298</v>
      </c>
      <c r="H168" s="17" t="s">
        <v>600</v>
      </c>
      <c r="I168" s="17" t="s">
        <v>693</v>
      </c>
      <c r="J168" s="46" t="s">
        <v>725</v>
      </c>
      <c r="K168" s="37" t="s">
        <v>697</v>
      </c>
      <c r="L168" s="17" t="s">
        <v>76</v>
      </c>
    </row>
    <row r="169" spans="1:12" ht="54" x14ac:dyDescent="0.2">
      <c r="A169" s="121" cm="1">
        <f t="array" ref="A169">ROW(A169:A169)-4</f>
        <v>165</v>
      </c>
      <c r="B169" s="39" t="s">
        <v>729</v>
      </c>
      <c r="C169" s="17" t="s">
        <v>23</v>
      </c>
      <c r="D169" s="6">
        <v>1118264</v>
      </c>
      <c r="E169" s="1" t="s">
        <v>53</v>
      </c>
      <c r="F169" s="34" t="s">
        <v>491</v>
      </c>
      <c r="G169" s="95">
        <v>9926355</v>
      </c>
      <c r="H169" s="17" t="s">
        <v>595</v>
      </c>
      <c r="I169" s="17" t="s">
        <v>701</v>
      </c>
      <c r="J169" s="46" t="s">
        <v>728</v>
      </c>
      <c r="K169" s="36" t="s">
        <v>615</v>
      </c>
      <c r="L169" s="17" t="s">
        <v>59</v>
      </c>
    </row>
    <row r="170" spans="1:12" ht="54" x14ac:dyDescent="0.2">
      <c r="A170" s="121" cm="1">
        <f t="array" ref="A170">ROW(A170:A170)-4</f>
        <v>166</v>
      </c>
      <c r="B170" s="39" t="s">
        <v>733</v>
      </c>
      <c r="C170" s="17" t="s">
        <v>24</v>
      </c>
      <c r="D170" s="6">
        <v>1123407</v>
      </c>
      <c r="E170" s="1" t="s">
        <v>53</v>
      </c>
      <c r="F170" s="34" t="s">
        <v>730</v>
      </c>
      <c r="G170" s="95">
        <v>3985535</v>
      </c>
      <c r="H170" s="17" t="s">
        <v>595</v>
      </c>
      <c r="I170" s="17" t="s">
        <v>701</v>
      </c>
      <c r="J170" s="46" t="s">
        <v>732</v>
      </c>
      <c r="K170" s="36" t="s">
        <v>731</v>
      </c>
      <c r="L170" s="17" t="s">
        <v>59</v>
      </c>
    </row>
    <row r="171" spans="1:12" ht="54" x14ac:dyDescent="0.2">
      <c r="A171" s="121" cm="1">
        <f t="array" ref="A171">ROW(A171:A171)-4</f>
        <v>167</v>
      </c>
      <c r="B171" s="39" t="s">
        <v>734</v>
      </c>
      <c r="C171" s="17" t="s">
        <v>12</v>
      </c>
      <c r="D171" s="6">
        <v>1125534</v>
      </c>
      <c r="E171" s="1" t="s">
        <v>53</v>
      </c>
      <c r="F171" s="34" t="s">
        <v>360</v>
      </c>
      <c r="G171" s="95">
        <v>1509770</v>
      </c>
      <c r="H171" s="17" t="s">
        <v>600</v>
      </c>
      <c r="I171" s="17" t="s">
        <v>701</v>
      </c>
      <c r="J171" s="46" t="s">
        <v>735</v>
      </c>
      <c r="K171" s="36" t="s">
        <v>736</v>
      </c>
      <c r="L171" s="17" t="s">
        <v>59</v>
      </c>
    </row>
    <row r="172" spans="1:12" ht="54" x14ac:dyDescent="0.2">
      <c r="A172" s="121" cm="1">
        <f t="array" ref="A172">ROW(A172:A172)-4</f>
        <v>168</v>
      </c>
      <c r="B172" s="39" t="s">
        <v>737</v>
      </c>
      <c r="C172" s="17" t="s">
        <v>12</v>
      </c>
      <c r="D172" s="6">
        <v>1125621</v>
      </c>
      <c r="E172" s="1" t="s">
        <v>53</v>
      </c>
      <c r="F172" s="34" t="s">
        <v>360</v>
      </c>
      <c r="G172" s="95">
        <v>1296817</v>
      </c>
      <c r="H172" s="17" t="s">
        <v>600</v>
      </c>
      <c r="I172" s="17" t="s">
        <v>701</v>
      </c>
      <c r="J172" s="46" t="s">
        <v>738</v>
      </c>
      <c r="K172" s="36" t="s">
        <v>358</v>
      </c>
      <c r="L172" s="17" t="s">
        <v>59</v>
      </c>
    </row>
    <row r="173" spans="1:12" ht="20.25" thickBot="1" x14ac:dyDescent="0.25">
      <c r="A173" s="121" cm="1">
        <f t="array" ref="A173">ROW(A173:A173)-4</f>
        <v>169</v>
      </c>
      <c r="B173" s="38" t="s">
        <v>741</v>
      </c>
      <c r="C173" s="17" t="s">
        <v>25</v>
      </c>
      <c r="D173" s="6" t="s">
        <v>739</v>
      </c>
      <c r="E173" s="34" t="s">
        <v>93</v>
      </c>
      <c r="F173" s="34" t="s">
        <v>257</v>
      </c>
      <c r="G173" s="95">
        <v>4416153</v>
      </c>
      <c r="H173" s="17" t="s">
        <v>595</v>
      </c>
      <c r="I173" s="17" t="s">
        <v>654</v>
      </c>
      <c r="J173" s="46" t="s">
        <v>740</v>
      </c>
      <c r="K173" s="37" t="s">
        <v>712</v>
      </c>
      <c r="L173" s="17" t="s">
        <v>18</v>
      </c>
    </row>
    <row r="174" spans="1:12" x14ac:dyDescent="0.2">
      <c r="A174" s="121" cm="1">
        <f t="array" ref="A174">ROW(A174:A174)-4</f>
        <v>170</v>
      </c>
      <c r="B174" s="39" t="s">
        <v>746</v>
      </c>
      <c r="C174" s="17" t="s">
        <v>32</v>
      </c>
      <c r="D174" s="6" t="s">
        <v>742</v>
      </c>
      <c r="E174" s="34" t="s">
        <v>93</v>
      </c>
      <c r="F174" s="34" t="s">
        <v>339</v>
      </c>
      <c r="G174" s="94">
        <v>1722526</v>
      </c>
      <c r="H174" s="17" t="s">
        <v>600</v>
      </c>
      <c r="I174" s="17" t="s">
        <v>745</v>
      </c>
      <c r="J174" s="46" t="s">
        <v>744</v>
      </c>
      <c r="K174" s="42" t="s">
        <v>743</v>
      </c>
      <c r="L174" s="17" t="s">
        <v>76</v>
      </c>
    </row>
    <row r="175" spans="1:12" ht="54" x14ac:dyDescent="0.2">
      <c r="A175" s="121" cm="1">
        <f t="array" ref="A175">ROW(A175:A175)-4</f>
        <v>171</v>
      </c>
      <c r="B175" s="39" t="s">
        <v>747</v>
      </c>
      <c r="C175" s="17" t="s">
        <v>46</v>
      </c>
      <c r="D175" s="6">
        <v>1128549</v>
      </c>
      <c r="E175" s="34" t="s">
        <v>53</v>
      </c>
      <c r="F175" s="34" t="s">
        <v>748</v>
      </c>
      <c r="G175" s="94">
        <v>12430015</v>
      </c>
      <c r="H175" s="17" t="s">
        <v>624</v>
      </c>
      <c r="I175" s="17" t="s">
        <v>750</v>
      </c>
      <c r="J175" s="46" t="s">
        <v>749</v>
      </c>
      <c r="K175" s="36" t="s">
        <v>638</v>
      </c>
      <c r="L175" s="17" t="s">
        <v>59</v>
      </c>
    </row>
    <row r="176" spans="1:12" ht="54" x14ac:dyDescent="0.2">
      <c r="A176" s="121" cm="1">
        <f t="array" ref="A176">ROW(A176:A176)-4</f>
        <v>172</v>
      </c>
      <c r="B176" s="39" t="s">
        <v>751</v>
      </c>
      <c r="C176" s="17" t="s">
        <v>29</v>
      </c>
      <c r="D176" s="6">
        <v>1126969</v>
      </c>
      <c r="E176" s="34" t="s">
        <v>53</v>
      </c>
      <c r="F176" s="34" t="s">
        <v>629</v>
      </c>
      <c r="G176" s="94">
        <v>755436</v>
      </c>
      <c r="H176" s="17" t="s">
        <v>600</v>
      </c>
      <c r="I176" s="17" t="s">
        <v>750</v>
      </c>
      <c r="J176" s="46" t="s">
        <v>752</v>
      </c>
      <c r="K176" s="36" t="s">
        <v>631</v>
      </c>
      <c r="L176" s="17" t="s">
        <v>59</v>
      </c>
    </row>
    <row r="177" spans="1:12" x14ac:dyDescent="0.2">
      <c r="A177" s="121" cm="1">
        <f t="array" ref="A177">ROW(A177:A177)-4</f>
        <v>173</v>
      </c>
      <c r="B177" s="39" t="s">
        <v>755</v>
      </c>
      <c r="C177" s="17" t="s">
        <v>23</v>
      </c>
      <c r="D177" s="6" t="s">
        <v>753</v>
      </c>
      <c r="E177" s="34" t="s">
        <v>482</v>
      </c>
      <c r="F177" s="34" t="s">
        <v>756</v>
      </c>
      <c r="G177" s="94">
        <v>1339593</v>
      </c>
      <c r="H177" s="17" t="s">
        <v>600</v>
      </c>
      <c r="I177" s="17" t="s">
        <v>693</v>
      </c>
      <c r="J177" s="46" t="s">
        <v>754</v>
      </c>
      <c r="K177" s="37" t="s">
        <v>155</v>
      </c>
      <c r="L177" s="17" t="s">
        <v>18</v>
      </c>
    </row>
    <row r="178" spans="1:12" x14ac:dyDescent="0.2">
      <c r="A178" s="121" cm="1">
        <f t="array" ref="A178">ROW(A178:A178)-4</f>
        <v>174</v>
      </c>
      <c r="B178" s="39" t="s">
        <v>759</v>
      </c>
      <c r="C178" s="17" t="s">
        <v>23</v>
      </c>
      <c r="D178" s="6" t="s">
        <v>757</v>
      </c>
      <c r="E178" s="34" t="s">
        <v>93</v>
      </c>
      <c r="F178" s="34" t="s">
        <v>447</v>
      </c>
      <c r="G178" s="94">
        <v>1192118</v>
      </c>
      <c r="H178" s="17" t="s">
        <v>600</v>
      </c>
      <c r="I178" s="17" t="s">
        <v>693</v>
      </c>
      <c r="J178" s="46" t="s">
        <v>758</v>
      </c>
      <c r="K178" s="37" t="s">
        <v>719</v>
      </c>
      <c r="L178" s="17" t="s">
        <v>18</v>
      </c>
    </row>
    <row r="179" spans="1:12" x14ac:dyDescent="0.2">
      <c r="A179" s="121" cm="1">
        <f t="array" ref="A179">ROW(A179:A179)-4</f>
        <v>175</v>
      </c>
      <c r="B179" s="38" t="s">
        <v>762</v>
      </c>
      <c r="C179" s="17" t="s">
        <v>24</v>
      </c>
      <c r="D179" s="6" t="s">
        <v>760</v>
      </c>
      <c r="E179" s="34" t="s">
        <v>93</v>
      </c>
      <c r="F179" s="34" t="s">
        <v>763</v>
      </c>
      <c r="G179" s="94">
        <v>1998762</v>
      </c>
      <c r="H179" s="17" t="s">
        <v>600</v>
      </c>
      <c r="I179" s="17" t="s">
        <v>693</v>
      </c>
      <c r="J179" s="46" t="s">
        <v>761</v>
      </c>
      <c r="K179" s="37" t="s">
        <v>719</v>
      </c>
      <c r="L179" s="17" t="s">
        <v>18</v>
      </c>
    </row>
    <row r="180" spans="1:12" x14ac:dyDescent="0.2">
      <c r="A180" s="121" cm="1">
        <f t="array" ref="A180">ROW(A180:A180)-4</f>
        <v>176</v>
      </c>
      <c r="B180" s="39" t="s">
        <v>768</v>
      </c>
      <c r="C180" s="17" t="s">
        <v>24</v>
      </c>
      <c r="D180" s="6" t="s">
        <v>765</v>
      </c>
      <c r="E180" s="34" t="s">
        <v>764</v>
      </c>
      <c r="F180" s="34" t="s">
        <v>171</v>
      </c>
      <c r="G180" s="94">
        <v>4691394</v>
      </c>
      <c r="H180" s="17" t="s">
        <v>600</v>
      </c>
      <c r="I180" s="17" t="s">
        <v>766</v>
      </c>
      <c r="J180" s="46" t="s">
        <v>767</v>
      </c>
      <c r="K180" s="37" t="s">
        <v>512</v>
      </c>
      <c r="L180" s="17" t="s">
        <v>76</v>
      </c>
    </row>
    <row r="181" spans="1:12" ht="54" x14ac:dyDescent="0.2">
      <c r="A181" s="121" cm="1">
        <f t="array" ref="A181">ROW(A181:A181)-4</f>
        <v>177</v>
      </c>
      <c r="B181" s="39" t="s">
        <v>769</v>
      </c>
      <c r="C181" s="17" t="s">
        <v>12</v>
      </c>
      <c r="D181" s="6">
        <v>1126141</v>
      </c>
      <c r="E181" s="34" t="s">
        <v>53</v>
      </c>
      <c r="F181" s="34" t="s">
        <v>105</v>
      </c>
      <c r="G181" s="94">
        <v>23165435</v>
      </c>
      <c r="H181" s="17" t="s">
        <v>600</v>
      </c>
      <c r="I181" s="17" t="s">
        <v>701</v>
      </c>
      <c r="J181" s="46" t="s">
        <v>771</v>
      </c>
      <c r="K181" s="36" t="s">
        <v>770</v>
      </c>
      <c r="L181" s="17" t="s">
        <v>59</v>
      </c>
    </row>
    <row r="182" spans="1:12" x14ac:dyDescent="0.2">
      <c r="A182" s="121" cm="1">
        <f t="array" ref="A182">ROW(A182:A182)-4</f>
        <v>178</v>
      </c>
      <c r="B182" s="39" t="s">
        <v>773</v>
      </c>
      <c r="C182" s="17" t="s">
        <v>24</v>
      </c>
      <c r="D182" s="6" t="s">
        <v>772</v>
      </c>
      <c r="E182" s="34" t="s">
        <v>764</v>
      </c>
      <c r="F182" s="34" t="s">
        <v>774</v>
      </c>
      <c r="G182" s="94">
        <v>1091212</v>
      </c>
      <c r="H182" s="17" t="s">
        <v>600</v>
      </c>
      <c r="I182" s="17" t="s">
        <v>693</v>
      </c>
      <c r="J182" s="46" t="s">
        <v>775</v>
      </c>
      <c r="K182" s="37" t="s">
        <v>268</v>
      </c>
      <c r="L182" s="17" t="s">
        <v>18</v>
      </c>
    </row>
    <row r="183" spans="1:12" ht="54" x14ac:dyDescent="0.2">
      <c r="A183" s="121" cm="1">
        <f t="array" ref="A183">ROW(A183:A183)-4</f>
        <v>179</v>
      </c>
      <c r="B183" s="39" t="s">
        <v>776</v>
      </c>
      <c r="C183" s="17" t="s">
        <v>12</v>
      </c>
      <c r="D183" s="6">
        <v>1130066</v>
      </c>
      <c r="E183" s="34" t="s">
        <v>53</v>
      </c>
      <c r="F183" s="34" t="s">
        <v>777</v>
      </c>
      <c r="G183" s="94">
        <v>1098998</v>
      </c>
      <c r="H183" s="17" t="s">
        <v>606</v>
      </c>
      <c r="I183" s="17" t="s">
        <v>701</v>
      </c>
      <c r="J183" s="46" t="s">
        <v>779</v>
      </c>
      <c r="K183" s="36" t="s">
        <v>778</v>
      </c>
      <c r="L183" s="17" t="s">
        <v>59</v>
      </c>
    </row>
    <row r="184" spans="1:12" x14ac:dyDescent="0.2">
      <c r="A184" s="121" cm="1">
        <f t="array" ref="A184">ROW(A184:A184)-4</f>
        <v>180</v>
      </c>
      <c r="B184" s="39" t="s">
        <v>782</v>
      </c>
      <c r="C184" s="17" t="s">
        <v>24</v>
      </c>
      <c r="D184" s="6" t="s">
        <v>780</v>
      </c>
      <c r="E184" s="34" t="s">
        <v>482</v>
      </c>
      <c r="F184" s="34" t="s">
        <v>158</v>
      </c>
      <c r="G184" s="94">
        <v>3855274</v>
      </c>
      <c r="H184" s="17" t="s">
        <v>624</v>
      </c>
      <c r="I184" s="17" t="s">
        <v>701</v>
      </c>
      <c r="J184" s="46" t="s">
        <v>781</v>
      </c>
      <c r="K184" s="37" t="s">
        <v>155</v>
      </c>
      <c r="L184" s="17" t="s">
        <v>18</v>
      </c>
    </row>
    <row r="185" spans="1:12" ht="20.25" thickBot="1" x14ac:dyDescent="0.25">
      <c r="A185" s="121" cm="1">
        <f t="array" ref="A185">ROW(A185:A185)-4</f>
        <v>181</v>
      </c>
      <c r="B185" s="39" t="s">
        <v>785</v>
      </c>
      <c r="C185" s="17" t="s">
        <v>24</v>
      </c>
      <c r="D185" s="6" t="s">
        <v>783</v>
      </c>
      <c r="E185" s="34" t="s">
        <v>482</v>
      </c>
      <c r="F185" s="34" t="s">
        <v>158</v>
      </c>
      <c r="G185" s="94">
        <v>3646942</v>
      </c>
      <c r="H185" s="17" t="s">
        <v>624</v>
      </c>
      <c r="I185" s="17" t="s">
        <v>701</v>
      </c>
      <c r="J185" s="46" t="s">
        <v>784</v>
      </c>
      <c r="K185" s="37" t="s">
        <v>155</v>
      </c>
      <c r="L185" s="17" t="s">
        <v>18</v>
      </c>
    </row>
    <row r="186" spans="1:12" x14ac:dyDescent="0.2">
      <c r="A186" s="121" cm="1">
        <f t="array" ref="A186">ROW(A186:A186)-4</f>
        <v>182</v>
      </c>
      <c r="B186" s="44" t="s">
        <v>788</v>
      </c>
      <c r="C186" s="17" t="s">
        <v>23</v>
      </c>
      <c r="D186" s="6" t="s">
        <v>786</v>
      </c>
      <c r="E186" s="34" t="s">
        <v>93</v>
      </c>
      <c r="F186" s="34" t="s">
        <v>447</v>
      </c>
      <c r="G186" s="94">
        <v>3781774</v>
      </c>
      <c r="H186" s="17" t="s">
        <v>606</v>
      </c>
      <c r="I186" s="17" t="s">
        <v>745</v>
      </c>
      <c r="J186" s="46" t="s">
        <v>787</v>
      </c>
      <c r="K186" s="49" t="s">
        <v>502</v>
      </c>
      <c r="L186" s="17" t="s">
        <v>18</v>
      </c>
    </row>
    <row r="187" spans="1:12" x14ac:dyDescent="0.2">
      <c r="A187" s="121" cm="1">
        <f t="array" ref="A187">ROW(A187:A187)-4</f>
        <v>183</v>
      </c>
      <c r="B187" s="39" t="s">
        <v>791</v>
      </c>
      <c r="C187" s="17" t="s">
        <v>25</v>
      </c>
      <c r="D187" s="6" t="s">
        <v>789</v>
      </c>
      <c r="E187" s="34" t="s">
        <v>93</v>
      </c>
      <c r="F187" s="34" t="s">
        <v>447</v>
      </c>
      <c r="G187" s="94">
        <v>1761154</v>
      </c>
      <c r="H187" s="17" t="s">
        <v>606</v>
      </c>
      <c r="I187" s="17" t="s">
        <v>745</v>
      </c>
      <c r="J187" s="46" t="s">
        <v>790</v>
      </c>
      <c r="K187" s="37" t="s">
        <v>475</v>
      </c>
      <c r="L187" s="17" t="s">
        <v>18</v>
      </c>
    </row>
    <row r="188" spans="1:12" x14ac:dyDescent="0.2">
      <c r="A188" s="121" cm="1">
        <f t="array" ref="A188">ROW(A188:A188)-4</f>
        <v>184</v>
      </c>
      <c r="B188" s="39" t="s">
        <v>796</v>
      </c>
      <c r="C188" s="17" t="s">
        <v>32</v>
      </c>
      <c r="D188" s="6" t="s">
        <v>792</v>
      </c>
      <c r="E188" s="34" t="s">
        <v>795</v>
      </c>
      <c r="F188" s="34" t="s">
        <v>795</v>
      </c>
      <c r="G188" s="94">
        <v>1188175</v>
      </c>
      <c r="H188" s="17" t="s">
        <v>624</v>
      </c>
      <c r="I188" s="17" t="s">
        <v>745</v>
      </c>
      <c r="J188" s="46" t="s">
        <v>793</v>
      </c>
      <c r="K188" s="37" t="s">
        <v>794</v>
      </c>
      <c r="L188" s="17" t="s">
        <v>76</v>
      </c>
    </row>
    <row r="189" spans="1:12" ht="20.25" thickBot="1" x14ac:dyDescent="0.25">
      <c r="A189" s="121" cm="1">
        <f t="array" ref="A189">ROW(A189:A189)-4</f>
        <v>185</v>
      </c>
      <c r="B189" s="39" t="s">
        <v>799</v>
      </c>
      <c r="C189" s="17" t="s">
        <v>23</v>
      </c>
      <c r="D189" s="6" t="s">
        <v>800</v>
      </c>
      <c r="E189" s="34" t="s">
        <v>482</v>
      </c>
      <c r="F189" s="34" t="s">
        <v>798</v>
      </c>
      <c r="G189" s="94">
        <v>1085306</v>
      </c>
      <c r="H189" s="17" t="s">
        <v>606</v>
      </c>
      <c r="I189" s="17" t="s">
        <v>745</v>
      </c>
      <c r="J189" s="46" t="s">
        <v>797</v>
      </c>
      <c r="K189" s="37" t="s">
        <v>697</v>
      </c>
      <c r="L189" s="17" t="s">
        <v>76</v>
      </c>
    </row>
    <row r="190" spans="1:12" x14ac:dyDescent="0.2">
      <c r="A190" s="121" cm="1">
        <f t="array" ref="A190">ROW(A190:A190)-4</f>
        <v>186</v>
      </c>
      <c r="B190" s="39" t="s">
        <v>803</v>
      </c>
      <c r="C190" s="17" t="s">
        <v>24</v>
      </c>
      <c r="D190" s="6" t="s">
        <v>801</v>
      </c>
      <c r="E190" s="34" t="s">
        <v>93</v>
      </c>
      <c r="F190" s="34" t="s">
        <v>804</v>
      </c>
      <c r="G190" s="94">
        <v>853380</v>
      </c>
      <c r="H190" s="17" t="s">
        <v>647</v>
      </c>
      <c r="I190" s="17" t="s">
        <v>707</v>
      </c>
      <c r="J190" s="46" t="s">
        <v>802</v>
      </c>
      <c r="K190" s="49" t="s">
        <v>462</v>
      </c>
      <c r="L190" s="17" t="s">
        <v>76</v>
      </c>
    </row>
    <row r="191" spans="1:12" x14ac:dyDescent="0.2">
      <c r="A191" s="121" cm="1">
        <f t="array" ref="A191">ROW(A191:A191)-4</f>
        <v>187</v>
      </c>
      <c r="B191" s="39" t="s">
        <v>808</v>
      </c>
      <c r="C191" s="17" t="s">
        <v>32</v>
      </c>
      <c r="D191" s="6" t="s">
        <v>805</v>
      </c>
      <c r="E191" s="34" t="s">
        <v>69</v>
      </c>
      <c r="F191" s="34" t="s">
        <v>70</v>
      </c>
      <c r="G191" s="94">
        <v>872973</v>
      </c>
      <c r="H191" s="17" t="s">
        <v>654</v>
      </c>
      <c r="I191" s="17" t="s">
        <v>707</v>
      </c>
      <c r="J191" s="46" t="s">
        <v>806</v>
      </c>
      <c r="K191" s="37" t="s">
        <v>807</v>
      </c>
      <c r="L191" s="17" t="s">
        <v>76</v>
      </c>
    </row>
    <row r="192" spans="1:12" x14ac:dyDescent="0.2">
      <c r="A192" s="121" cm="1">
        <f t="array" ref="A192">ROW(A192:A192)-4</f>
        <v>188</v>
      </c>
      <c r="B192" s="39" t="s">
        <v>811</v>
      </c>
      <c r="C192" s="17" t="s">
        <v>21</v>
      </c>
      <c r="D192" s="6" t="s">
        <v>809</v>
      </c>
      <c r="E192" s="34" t="s">
        <v>93</v>
      </c>
      <c r="F192" s="34" t="s">
        <v>561</v>
      </c>
      <c r="G192" s="94">
        <v>2696912</v>
      </c>
      <c r="H192" s="17" t="s">
        <v>654</v>
      </c>
      <c r="I192" s="17" t="s">
        <v>707</v>
      </c>
      <c r="J192" s="46" t="s">
        <v>810</v>
      </c>
      <c r="K192" s="37" t="s">
        <v>80</v>
      </c>
      <c r="L192" s="17" t="s">
        <v>18</v>
      </c>
    </row>
    <row r="193" spans="1:12" x14ac:dyDescent="0.2">
      <c r="A193" s="121" cm="1">
        <f t="array" ref="A193">ROW(A193:A193)-4</f>
        <v>189</v>
      </c>
      <c r="B193" s="39" t="s">
        <v>815</v>
      </c>
      <c r="C193" s="17" t="s">
        <v>32</v>
      </c>
      <c r="D193" s="6" t="s">
        <v>812</v>
      </c>
      <c r="E193" s="34" t="s">
        <v>482</v>
      </c>
      <c r="F193" s="34" t="s">
        <v>816</v>
      </c>
      <c r="G193" s="94">
        <v>2928446</v>
      </c>
      <c r="H193" s="17" t="s">
        <v>654</v>
      </c>
      <c r="I193" s="17" t="s">
        <v>813</v>
      </c>
      <c r="J193" s="46" t="s">
        <v>814</v>
      </c>
      <c r="K193" s="37" t="s">
        <v>155</v>
      </c>
      <c r="L193" s="17" t="s">
        <v>76</v>
      </c>
    </row>
    <row r="194" spans="1:12" x14ac:dyDescent="0.2">
      <c r="A194" s="121" cm="1">
        <f t="array" ref="A194">ROW(A194:A194)-4</f>
        <v>190</v>
      </c>
      <c r="B194" s="39" t="s">
        <v>819</v>
      </c>
      <c r="C194" s="17" t="s">
        <v>32</v>
      </c>
      <c r="D194" s="6" t="s">
        <v>817</v>
      </c>
      <c r="E194" s="34" t="s">
        <v>93</v>
      </c>
      <c r="F194" s="34" t="s">
        <v>171</v>
      </c>
      <c r="G194" s="94">
        <v>1889969</v>
      </c>
      <c r="H194" s="17" t="s">
        <v>654</v>
      </c>
      <c r="I194" s="17" t="s">
        <v>707</v>
      </c>
      <c r="J194" s="46" t="s">
        <v>818</v>
      </c>
      <c r="K194" s="37" t="s">
        <v>506</v>
      </c>
      <c r="L194" s="17" t="s">
        <v>18</v>
      </c>
    </row>
    <row r="195" spans="1:12" ht="54" x14ac:dyDescent="0.2">
      <c r="A195" s="121" cm="1">
        <f t="array" ref="A195">ROW(A195:A195)-4</f>
        <v>191</v>
      </c>
      <c r="B195" s="39" t="s">
        <v>820</v>
      </c>
      <c r="C195" s="17" t="s">
        <v>46</v>
      </c>
      <c r="D195" s="6">
        <v>1128458</v>
      </c>
      <c r="E195" s="34" t="s">
        <v>53</v>
      </c>
      <c r="F195" s="34" t="s">
        <v>821</v>
      </c>
      <c r="G195" s="94">
        <v>65568096</v>
      </c>
      <c r="H195" s="17" t="s">
        <v>606</v>
      </c>
      <c r="I195" s="17" t="s">
        <v>813</v>
      </c>
      <c r="J195" s="46" t="s">
        <v>823</v>
      </c>
      <c r="K195" s="36" t="s">
        <v>822</v>
      </c>
      <c r="L195" s="17" t="s">
        <v>59</v>
      </c>
    </row>
    <row r="196" spans="1:12" ht="54" x14ac:dyDescent="0.2">
      <c r="A196" s="121" cm="1">
        <f t="array" ref="A196">ROW(A196:A196)-4</f>
        <v>192</v>
      </c>
      <c r="B196" s="39" t="s">
        <v>825</v>
      </c>
      <c r="C196" s="17" t="s">
        <v>46</v>
      </c>
      <c r="D196" s="6">
        <v>1125964</v>
      </c>
      <c r="E196" s="34" t="s">
        <v>53</v>
      </c>
      <c r="F196" s="34" t="s">
        <v>394</v>
      </c>
      <c r="G196" s="94">
        <v>8246038</v>
      </c>
      <c r="H196" s="17" t="s">
        <v>654</v>
      </c>
      <c r="I196" s="17" t="s">
        <v>813</v>
      </c>
      <c r="J196" s="46" t="s">
        <v>824</v>
      </c>
      <c r="K196" s="36" t="s">
        <v>392</v>
      </c>
      <c r="L196" s="17" t="s">
        <v>59</v>
      </c>
    </row>
    <row r="197" spans="1:12" ht="54" x14ac:dyDescent="0.2">
      <c r="A197" s="121" cm="1">
        <f t="array" ref="A197">ROW(A197:A197)-4</f>
        <v>193</v>
      </c>
      <c r="B197" s="39" t="s">
        <v>826</v>
      </c>
      <c r="C197" s="17" t="s">
        <v>12</v>
      </c>
      <c r="D197" s="6">
        <v>1126619</v>
      </c>
      <c r="E197" s="34" t="s">
        <v>53</v>
      </c>
      <c r="F197" s="34" t="s">
        <v>827</v>
      </c>
      <c r="G197" s="94">
        <v>7705237</v>
      </c>
      <c r="H197" s="17" t="s">
        <v>654</v>
      </c>
      <c r="I197" s="17" t="s">
        <v>813</v>
      </c>
      <c r="J197" s="46" t="s">
        <v>828</v>
      </c>
      <c r="K197" s="36" t="s">
        <v>829</v>
      </c>
      <c r="L197" s="17" t="s">
        <v>59</v>
      </c>
    </row>
    <row r="198" spans="1:12" x14ac:dyDescent="0.2">
      <c r="A198" s="121" cm="1">
        <f t="array" ref="A198">ROW(A198:A198)-4</f>
        <v>194</v>
      </c>
      <c r="B198" s="39" t="s">
        <v>832</v>
      </c>
      <c r="C198" s="17" t="s">
        <v>47</v>
      </c>
      <c r="D198" s="6" t="s">
        <v>830</v>
      </c>
      <c r="E198" s="34" t="s">
        <v>482</v>
      </c>
      <c r="F198" s="34" t="s">
        <v>833</v>
      </c>
      <c r="G198" s="94">
        <v>3408720</v>
      </c>
      <c r="H198" s="17" t="s">
        <v>654</v>
      </c>
      <c r="I198" s="17" t="s">
        <v>745</v>
      </c>
      <c r="J198" s="46" t="s">
        <v>831</v>
      </c>
      <c r="K198" s="37" t="s">
        <v>155</v>
      </c>
      <c r="L198" s="17" t="s">
        <v>18</v>
      </c>
    </row>
    <row r="199" spans="1:12" x14ac:dyDescent="0.2">
      <c r="A199" s="121" cm="1">
        <f t="array" ref="A199">ROW(A199:A199)-4</f>
        <v>195</v>
      </c>
      <c r="B199" s="39" t="s">
        <v>836</v>
      </c>
      <c r="C199" s="17" t="s">
        <v>32</v>
      </c>
      <c r="D199" s="6" t="s">
        <v>834</v>
      </c>
      <c r="E199" s="34" t="s">
        <v>482</v>
      </c>
      <c r="F199" s="34" t="s">
        <v>816</v>
      </c>
      <c r="G199" s="94">
        <v>2509642</v>
      </c>
      <c r="H199" s="17" t="s">
        <v>654</v>
      </c>
      <c r="I199" s="17" t="s">
        <v>813</v>
      </c>
      <c r="J199" s="46" t="s">
        <v>835</v>
      </c>
      <c r="K199" s="37" t="s">
        <v>155</v>
      </c>
      <c r="L199" s="17" t="s">
        <v>76</v>
      </c>
    </row>
    <row r="200" spans="1:12" x14ac:dyDescent="0.2">
      <c r="A200" s="121" cm="1">
        <f t="array" ref="A200">ROW(A200:A200)-4</f>
        <v>196</v>
      </c>
      <c r="B200" s="39" t="s">
        <v>839</v>
      </c>
      <c r="C200" s="17" t="s">
        <v>47</v>
      </c>
      <c r="D200" s="6" t="s">
        <v>837</v>
      </c>
      <c r="E200" s="34" t="s">
        <v>93</v>
      </c>
      <c r="F200" s="34" t="s">
        <v>763</v>
      </c>
      <c r="G200" s="94">
        <v>2010766</v>
      </c>
      <c r="H200" s="17" t="s">
        <v>693</v>
      </c>
      <c r="I200" s="17" t="s">
        <v>707</v>
      </c>
      <c r="J200" s="46" t="s">
        <v>838</v>
      </c>
      <c r="K200" s="37" t="s">
        <v>719</v>
      </c>
      <c r="L200" s="17" t="s">
        <v>18</v>
      </c>
    </row>
    <row r="201" spans="1:12" ht="20.25" thickBot="1" x14ac:dyDescent="0.25">
      <c r="A201" s="121" cm="1">
        <f t="array" ref="A201">ROW(A201:A201)-4</f>
        <v>197</v>
      </c>
      <c r="B201" s="52" t="s">
        <v>843</v>
      </c>
      <c r="C201" s="17" t="s">
        <v>840</v>
      </c>
      <c r="D201" s="6" t="s">
        <v>841</v>
      </c>
      <c r="E201" s="34" t="s">
        <v>482</v>
      </c>
      <c r="F201" s="34" t="s">
        <v>842</v>
      </c>
      <c r="G201" s="94">
        <v>1990290</v>
      </c>
      <c r="H201" s="17" t="s">
        <v>654</v>
      </c>
      <c r="I201" s="17" t="s">
        <v>813</v>
      </c>
      <c r="J201" s="46" t="s">
        <v>844</v>
      </c>
      <c r="K201" s="37" t="s">
        <v>155</v>
      </c>
      <c r="L201" s="17" t="s">
        <v>76</v>
      </c>
    </row>
    <row r="202" spans="1:12" ht="20.25" thickBot="1" x14ac:dyDescent="0.25">
      <c r="A202" s="121" cm="1">
        <f t="array" ref="A202">ROW(A202:A202)-4</f>
        <v>198</v>
      </c>
      <c r="B202" s="1" t="s">
        <v>847</v>
      </c>
      <c r="C202" s="17" t="s">
        <v>32</v>
      </c>
      <c r="D202" s="6" t="s">
        <v>845</v>
      </c>
      <c r="E202" s="34" t="s">
        <v>482</v>
      </c>
      <c r="F202" s="34" t="s">
        <v>816</v>
      </c>
      <c r="G202" s="94">
        <v>3425649</v>
      </c>
      <c r="H202" s="17" t="s">
        <v>654</v>
      </c>
      <c r="I202" s="17" t="s">
        <v>813</v>
      </c>
      <c r="J202" s="46" t="s">
        <v>846</v>
      </c>
      <c r="K202" s="53" t="s">
        <v>155</v>
      </c>
      <c r="L202" s="17" t="s">
        <v>76</v>
      </c>
    </row>
    <row r="203" spans="1:12" x14ac:dyDescent="0.2">
      <c r="A203" s="121" cm="1">
        <f t="array" ref="A203">ROW(A203:A203)-4</f>
        <v>199</v>
      </c>
      <c r="B203" s="1" t="s">
        <v>848</v>
      </c>
      <c r="C203" s="17" t="s">
        <v>32</v>
      </c>
      <c r="D203" s="6" t="s">
        <v>849</v>
      </c>
      <c r="E203" s="34" t="s">
        <v>115</v>
      </c>
      <c r="F203" s="34" t="s">
        <v>171</v>
      </c>
      <c r="G203" s="94">
        <v>4143209</v>
      </c>
      <c r="H203" s="17" t="s">
        <v>654</v>
      </c>
      <c r="I203" s="17" t="s">
        <v>707</v>
      </c>
      <c r="J203" s="46" t="s">
        <v>850</v>
      </c>
      <c r="K203" s="49" t="s">
        <v>512</v>
      </c>
      <c r="L203" s="17" t="s">
        <v>18</v>
      </c>
    </row>
    <row r="204" spans="1:12" ht="54" x14ac:dyDescent="0.2">
      <c r="A204" s="121" cm="1">
        <f t="array" ref="A204">ROW(A204:A204)-4</f>
        <v>200</v>
      </c>
      <c r="B204" s="46" t="s">
        <v>851</v>
      </c>
      <c r="C204" s="17" t="s">
        <v>21</v>
      </c>
      <c r="D204" s="1">
        <v>1128721</v>
      </c>
      <c r="E204" s="34" t="s">
        <v>53</v>
      </c>
      <c r="F204" s="57" t="s">
        <v>852</v>
      </c>
      <c r="G204" s="94">
        <v>29560765</v>
      </c>
      <c r="H204" s="17" t="s">
        <v>693</v>
      </c>
      <c r="I204" s="17" t="s">
        <v>854</v>
      </c>
      <c r="J204" s="46" t="s">
        <v>853</v>
      </c>
      <c r="K204" s="56" t="s">
        <v>649</v>
      </c>
      <c r="L204" s="17" t="s">
        <v>59</v>
      </c>
    </row>
    <row r="205" spans="1:12" ht="54" x14ac:dyDescent="0.2">
      <c r="A205" s="121" cm="1">
        <f t="array" ref="A205">ROW(A205:A205)-4</f>
        <v>201</v>
      </c>
      <c r="B205" s="46" t="s">
        <v>855</v>
      </c>
      <c r="C205" s="17" t="s">
        <v>12</v>
      </c>
      <c r="D205" s="1">
        <v>1128455</v>
      </c>
      <c r="E205" s="34" t="s">
        <v>53</v>
      </c>
      <c r="F205" s="34" t="s">
        <v>105</v>
      </c>
      <c r="G205" s="94">
        <v>13190916</v>
      </c>
      <c r="H205" s="17" t="s">
        <v>693</v>
      </c>
      <c r="I205" s="17" t="s">
        <v>856</v>
      </c>
      <c r="J205" s="46" t="s">
        <v>857</v>
      </c>
      <c r="K205" s="56" t="s">
        <v>858</v>
      </c>
      <c r="L205" s="17" t="s">
        <v>59</v>
      </c>
    </row>
    <row r="206" spans="1:12" ht="54" x14ac:dyDescent="0.2">
      <c r="A206" s="121" cm="1">
        <f t="array" ref="A206">ROW(A206:A206)-4</f>
        <v>202</v>
      </c>
      <c r="B206" s="58" t="s">
        <v>859</v>
      </c>
      <c r="C206" s="17" t="s">
        <v>46</v>
      </c>
      <c r="D206" s="1">
        <v>1126359</v>
      </c>
      <c r="E206" s="34" t="s">
        <v>53</v>
      </c>
      <c r="F206" s="1" t="s">
        <v>860</v>
      </c>
      <c r="G206" s="94">
        <v>5200607</v>
      </c>
      <c r="H206" s="17" t="s">
        <v>693</v>
      </c>
      <c r="I206" s="17" t="s">
        <v>856</v>
      </c>
      <c r="J206" s="58" t="s">
        <v>861</v>
      </c>
      <c r="K206" s="58" t="s">
        <v>862</v>
      </c>
      <c r="L206" s="17" t="s">
        <v>59</v>
      </c>
    </row>
    <row r="207" spans="1:12" ht="54" x14ac:dyDescent="0.2">
      <c r="A207" s="121" cm="1">
        <f t="array" ref="A207">ROW(A207:A207)-4</f>
        <v>203</v>
      </c>
      <c r="B207" s="46" t="s">
        <v>865</v>
      </c>
      <c r="C207" s="17" t="s">
        <v>22</v>
      </c>
      <c r="D207" s="59">
        <v>1126925</v>
      </c>
      <c r="E207" s="34" t="s">
        <v>53</v>
      </c>
      <c r="F207" s="34" t="s">
        <v>105</v>
      </c>
      <c r="G207" s="94">
        <v>4313114</v>
      </c>
      <c r="H207" s="17" t="s">
        <v>693</v>
      </c>
      <c r="I207" s="17" t="s">
        <v>856</v>
      </c>
      <c r="J207" s="58" t="s">
        <v>863</v>
      </c>
      <c r="K207" s="45" t="s">
        <v>864</v>
      </c>
      <c r="L207" s="17" t="s">
        <v>59</v>
      </c>
    </row>
    <row r="208" spans="1:12" ht="54" x14ac:dyDescent="0.2">
      <c r="A208" s="121" cm="1">
        <f t="array" ref="A208">ROW(A208:A208)-4</f>
        <v>204</v>
      </c>
      <c r="B208" s="55" t="s">
        <v>866</v>
      </c>
      <c r="C208" s="17" t="s">
        <v>46</v>
      </c>
      <c r="D208" s="59">
        <v>1126868</v>
      </c>
      <c r="E208" s="34" t="s">
        <v>53</v>
      </c>
      <c r="F208" s="34" t="s">
        <v>867</v>
      </c>
      <c r="G208" s="94">
        <v>2483281</v>
      </c>
      <c r="H208" s="17" t="s">
        <v>693</v>
      </c>
      <c r="I208" s="17" t="s">
        <v>868</v>
      </c>
      <c r="J208" s="58" t="s">
        <v>869</v>
      </c>
      <c r="K208" s="46" t="s">
        <v>146</v>
      </c>
      <c r="L208" s="17" t="s">
        <v>59</v>
      </c>
    </row>
    <row r="209" spans="1:12" ht="54" x14ac:dyDescent="0.2">
      <c r="A209" s="121" cm="1">
        <f t="array" ref="A209">ROW(A209:A209)-4</f>
        <v>205</v>
      </c>
      <c r="B209" s="55" t="s">
        <v>870</v>
      </c>
      <c r="C209" s="17" t="s">
        <v>23</v>
      </c>
      <c r="D209" s="59">
        <v>1126931</v>
      </c>
      <c r="E209" s="34" t="s">
        <v>53</v>
      </c>
      <c r="F209" s="34" t="s">
        <v>520</v>
      </c>
      <c r="G209" s="94">
        <v>2329542</v>
      </c>
      <c r="H209" s="17" t="s">
        <v>693</v>
      </c>
      <c r="I209" s="17" t="s">
        <v>856</v>
      </c>
      <c r="J209" s="58" t="s">
        <v>871</v>
      </c>
      <c r="K209" s="45" t="s">
        <v>519</v>
      </c>
      <c r="L209" s="17" t="s">
        <v>59</v>
      </c>
    </row>
    <row r="210" spans="1:12" ht="54" x14ac:dyDescent="0.2">
      <c r="A210" s="121" cm="1">
        <f t="array" ref="A210">ROW(A210:A210)-4</f>
        <v>206</v>
      </c>
      <c r="B210" s="55" t="s">
        <v>872</v>
      </c>
      <c r="C210" s="17" t="s">
        <v>25</v>
      </c>
      <c r="D210" s="59">
        <v>1126368</v>
      </c>
      <c r="E210" s="34" t="s">
        <v>53</v>
      </c>
      <c r="F210" s="54" t="s">
        <v>873</v>
      </c>
      <c r="G210" s="94">
        <v>1834745</v>
      </c>
      <c r="H210" s="17" t="s">
        <v>693</v>
      </c>
      <c r="I210" s="17" t="s">
        <v>856</v>
      </c>
      <c r="J210" s="58" t="s">
        <v>874</v>
      </c>
      <c r="K210" s="45" t="s">
        <v>875</v>
      </c>
      <c r="L210" s="17" t="s">
        <v>59</v>
      </c>
    </row>
    <row r="211" spans="1:12" ht="54" x14ac:dyDescent="0.2">
      <c r="A211" s="121" cm="1">
        <f t="array" ref="A211">ROW(A211:A211)-4</f>
        <v>207</v>
      </c>
      <c r="B211" s="58" t="s">
        <v>879</v>
      </c>
      <c r="C211" s="17" t="s">
        <v>12</v>
      </c>
      <c r="D211" s="1">
        <v>1127063</v>
      </c>
      <c r="E211" s="34" t="s">
        <v>53</v>
      </c>
      <c r="F211" s="1" t="s">
        <v>876</v>
      </c>
      <c r="G211" s="94">
        <v>1689108</v>
      </c>
      <c r="H211" s="17" t="s">
        <v>693</v>
      </c>
      <c r="I211" s="17" t="s">
        <v>856</v>
      </c>
      <c r="J211" s="58" t="s">
        <v>877</v>
      </c>
      <c r="K211" s="58" t="s">
        <v>878</v>
      </c>
      <c r="L211" s="17" t="s">
        <v>59</v>
      </c>
    </row>
    <row r="212" spans="1:12" ht="54" x14ac:dyDescent="0.2">
      <c r="A212" s="121" cm="1">
        <f t="array" ref="A212">ROW(A212:A212)-4</f>
        <v>208</v>
      </c>
      <c r="B212" s="1" t="s">
        <v>882</v>
      </c>
      <c r="C212" s="17" t="s">
        <v>12</v>
      </c>
      <c r="D212" s="59">
        <v>1127775</v>
      </c>
      <c r="E212" s="34" t="s">
        <v>53</v>
      </c>
      <c r="F212" s="58" t="s">
        <v>880</v>
      </c>
      <c r="G212" s="94">
        <v>1143464</v>
      </c>
      <c r="H212" s="17" t="s">
        <v>606</v>
      </c>
      <c r="I212" s="17" t="s">
        <v>813</v>
      </c>
      <c r="J212" s="58" t="s">
        <v>881</v>
      </c>
      <c r="K212" s="58" t="s">
        <v>62</v>
      </c>
      <c r="L212" s="17" t="s">
        <v>59</v>
      </c>
    </row>
    <row r="213" spans="1:12" ht="54" x14ac:dyDescent="0.2">
      <c r="A213" s="121" cm="1">
        <f t="array" ref="A213">ROW(A213:A213)-4</f>
        <v>209</v>
      </c>
      <c r="B213" s="55" t="s">
        <v>883</v>
      </c>
      <c r="C213" s="17" t="s">
        <v>12</v>
      </c>
      <c r="D213" s="62">
        <v>1127199</v>
      </c>
      <c r="E213" s="34" t="s">
        <v>53</v>
      </c>
      <c r="F213" s="57" t="s">
        <v>884</v>
      </c>
      <c r="G213" s="94">
        <v>855961</v>
      </c>
      <c r="H213" s="17" t="s">
        <v>647</v>
      </c>
      <c r="I213" s="17" t="s">
        <v>813</v>
      </c>
      <c r="J213" s="58" t="s">
        <v>885</v>
      </c>
      <c r="K213" s="46" t="s">
        <v>886</v>
      </c>
      <c r="L213" s="17" t="s">
        <v>59</v>
      </c>
    </row>
    <row r="214" spans="1:12" ht="54" x14ac:dyDescent="0.2">
      <c r="A214" s="121" cm="1">
        <f t="array" ref="A214">ROW(A214:A214)-4</f>
        <v>210</v>
      </c>
      <c r="B214" s="55" t="s">
        <v>887</v>
      </c>
      <c r="C214" s="17" t="s">
        <v>12</v>
      </c>
      <c r="D214" s="62">
        <v>1126864</v>
      </c>
      <c r="E214" s="34" t="s">
        <v>53</v>
      </c>
      <c r="F214" s="60" t="s">
        <v>888</v>
      </c>
      <c r="G214" s="94">
        <v>774854</v>
      </c>
      <c r="H214" s="17" t="s">
        <v>647</v>
      </c>
      <c r="I214" s="17" t="s">
        <v>813</v>
      </c>
      <c r="J214" s="58" t="s">
        <v>889</v>
      </c>
      <c r="K214" s="46" t="s">
        <v>890</v>
      </c>
      <c r="L214" s="17" t="s">
        <v>59</v>
      </c>
    </row>
    <row r="215" spans="1:12" ht="54" x14ac:dyDescent="0.2">
      <c r="A215" s="121" cm="1">
        <f t="array" ref="A215">ROW(A215:A215)-4</f>
        <v>211</v>
      </c>
      <c r="B215" s="1" t="s">
        <v>891</v>
      </c>
      <c r="C215" s="17" t="s">
        <v>12</v>
      </c>
      <c r="D215" s="59">
        <v>1118433</v>
      </c>
      <c r="E215" s="34" t="s">
        <v>53</v>
      </c>
      <c r="F215" s="58" t="s">
        <v>892</v>
      </c>
      <c r="G215" s="94">
        <v>730327</v>
      </c>
      <c r="H215" s="17" t="s">
        <v>701</v>
      </c>
      <c r="I215" s="17" t="s">
        <v>893</v>
      </c>
      <c r="J215" s="58" t="s">
        <v>894</v>
      </c>
      <c r="K215" s="58" t="s">
        <v>895</v>
      </c>
      <c r="L215" s="17" t="s">
        <v>59</v>
      </c>
    </row>
    <row r="216" spans="1:12" ht="54" x14ac:dyDescent="0.2">
      <c r="A216" s="121" cm="1">
        <f t="array" ref="A216">ROW(A216:A216)-4</f>
        <v>212</v>
      </c>
      <c r="B216" s="63" t="s">
        <v>896</v>
      </c>
      <c r="C216" s="17" t="s">
        <v>12</v>
      </c>
      <c r="D216" s="61">
        <v>1127452</v>
      </c>
      <c r="E216" s="34" t="s">
        <v>53</v>
      </c>
      <c r="F216" s="58" t="s">
        <v>852</v>
      </c>
      <c r="G216" s="94">
        <v>613822</v>
      </c>
      <c r="H216" s="17" t="s">
        <v>606</v>
      </c>
      <c r="I216" s="17" t="s">
        <v>813</v>
      </c>
      <c r="J216" s="58" t="s">
        <v>898</v>
      </c>
      <c r="K216" s="63" t="s">
        <v>897</v>
      </c>
      <c r="L216" s="17" t="s">
        <v>59</v>
      </c>
    </row>
    <row r="217" spans="1:12" ht="54" x14ac:dyDescent="0.2">
      <c r="A217" s="121" cm="1">
        <f t="array" ref="A217">ROW(A217:A217)-4</f>
        <v>213</v>
      </c>
      <c r="B217" s="1" t="s">
        <v>899</v>
      </c>
      <c r="C217" s="17" t="s">
        <v>12</v>
      </c>
      <c r="D217" s="59">
        <v>1132204</v>
      </c>
      <c r="E217" s="34" t="s">
        <v>53</v>
      </c>
      <c r="F217" s="58" t="s">
        <v>901</v>
      </c>
      <c r="G217" s="94">
        <v>590098</v>
      </c>
      <c r="H217" s="17" t="s">
        <v>701</v>
      </c>
      <c r="I217" s="17" t="s">
        <v>813</v>
      </c>
      <c r="J217" s="58" t="s">
        <v>900</v>
      </c>
      <c r="K217" s="58" t="s">
        <v>612</v>
      </c>
      <c r="L217" s="17" t="s">
        <v>59</v>
      </c>
    </row>
    <row r="218" spans="1:12" ht="54" x14ac:dyDescent="0.2">
      <c r="A218" s="121" cm="1">
        <f t="array" ref="A218">ROW(A218:A218)-4</f>
        <v>214</v>
      </c>
      <c r="B218" s="66" t="s">
        <v>910</v>
      </c>
      <c r="C218" s="17" t="s">
        <v>46</v>
      </c>
      <c r="D218" s="59">
        <v>1129523</v>
      </c>
      <c r="E218" s="34" t="s">
        <v>53</v>
      </c>
      <c r="F218" s="58" t="s">
        <v>904</v>
      </c>
      <c r="G218" s="94">
        <v>26577080</v>
      </c>
      <c r="H218" s="17" t="s">
        <v>701</v>
      </c>
      <c r="I218" s="17" t="s">
        <v>893</v>
      </c>
      <c r="J218" s="58" t="s">
        <v>902</v>
      </c>
      <c r="K218" s="1" t="s">
        <v>903</v>
      </c>
      <c r="L218" s="17" t="s">
        <v>59</v>
      </c>
    </row>
    <row r="219" spans="1:12" ht="54.75" thickBot="1" x14ac:dyDescent="0.25">
      <c r="A219" s="121" cm="1">
        <f t="array" ref="A219">ROW(A219:A219)-4</f>
        <v>215</v>
      </c>
      <c r="B219" s="67" t="s">
        <v>926</v>
      </c>
      <c r="C219" s="17" t="s">
        <v>21</v>
      </c>
      <c r="D219" s="59">
        <v>1129216</v>
      </c>
      <c r="E219" s="34" t="s">
        <v>53</v>
      </c>
      <c r="F219" s="58" t="s">
        <v>905</v>
      </c>
      <c r="G219" s="94">
        <v>11057706</v>
      </c>
      <c r="H219" s="17" t="s">
        <v>693</v>
      </c>
      <c r="I219" s="17" t="s">
        <v>856</v>
      </c>
      <c r="J219" s="58" t="s">
        <v>907</v>
      </c>
      <c r="K219" s="1" t="s">
        <v>906</v>
      </c>
      <c r="L219" s="17" t="s">
        <v>59</v>
      </c>
    </row>
    <row r="220" spans="1:12" x14ac:dyDescent="0.2">
      <c r="A220" s="121" cm="1">
        <f t="array" ref="A220">ROW(A220:A220)-4</f>
        <v>216</v>
      </c>
      <c r="B220" s="67" t="s">
        <v>908</v>
      </c>
      <c r="C220" s="17" t="s">
        <v>29</v>
      </c>
      <c r="D220" s="59" t="s">
        <v>911</v>
      </c>
      <c r="E220" s="34" t="s">
        <v>169</v>
      </c>
      <c r="F220" s="58" t="s">
        <v>928</v>
      </c>
      <c r="G220" s="94">
        <v>8987962</v>
      </c>
      <c r="H220" s="17" t="s">
        <v>693</v>
      </c>
      <c r="I220" s="17" t="s">
        <v>707</v>
      </c>
      <c r="J220" s="58" t="s">
        <v>909</v>
      </c>
      <c r="K220" s="65" t="s">
        <v>168</v>
      </c>
      <c r="L220" s="17" t="s">
        <v>76</v>
      </c>
    </row>
    <row r="221" spans="1:12" x14ac:dyDescent="0.2">
      <c r="A221" s="121" cm="1">
        <f t="array" ref="A221">ROW(A221:A221)-4</f>
        <v>217</v>
      </c>
      <c r="B221" s="1" t="s">
        <v>912</v>
      </c>
      <c r="C221" s="17" t="s">
        <v>23</v>
      </c>
      <c r="D221" s="59" t="s">
        <v>913</v>
      </c>
      <c r="E221" s="58" t="s">
        <v>914</v>
      </c>
      <c r="F221" s="1" t="s">
        <v>916</v>
      </c>
      <c r="G221" s="94">
        <v>2460033</v>
      </c>
      <c r="H221" s="17" t="s">
        <v>693</v>
      </c>
      <c r="I221" s="17" t="s">
        <v>707</v>
      </c>
      <c r="J221" s="58" t="s">
        <v>915</v>
      </c>
      <c r="K221" s="1" t="s">
        <v>155</v>
      </c>
      <c r="L221" s="17" t="s">
        <v>76</v>
      </c>
    </row>
    <row r="222" spans="1:12" x14ac:dyDescent="0.2">
      <c r="A222" s="121" cm="1">
        <f t="array" ref="A222">ROW(A222:A222)-4</f>
        <v>218</v>
      </c>
      <c r="B222" s="1" t="s">
        <v>917</v>
      </c>
      <c r="C222" s="17" t="s">
        <v>23</v>
      </c>
      <c r="D222" s="59" t="s">
        <v>918</v>
      </c>
      <c r="E222" s="58" t="s">
        <v>285</v>
      </c>
      <c r="F222" s="58" t="s">
        <v>927</v>
      </c>
      <c r="G222" s="94">
        <v>5955762</v>
      </c>
      <c r="H222" s="17" t="s">
        <v>693</v>
      </c>
      <c r="I222" s="17" t="s">
        <v>813</v>
      </c>
      <c r="J222" s="58" t="s">
        <v>919</v>
      </c>
      <c r="K222" s="1" t="s">
        <v>677</v>
      </c>
      <c r="L222" s="17" t="s">
        <v>18</v>
      </c>
    </row>
    <row r="223" spans="1:12" ht="54" x14ac:dyDescent="0.2">
      <c r="A223" s="121" cm="1">
        <f t="array" ref="A223">ROW(A223:A223)-4</f>
        <v>219</v>
      </c>
      <c r="B223" s="1" t="s">
        <v>920</v>
      </c>
      <c r="C223" s="17" t="s">
        <v>25</v>
      </c>
      <c r="D223" s="1">
        <v>1119368</v>
      </c>
      <c r="E223" s="58" t="s">
        <v>53</v>
      </c>
      <c r="F223" s="1" t="s">
        <v>921</v>
      </c>
      <c r="G223" s="94">
        <v>1822238</v>
      </c>
      <c r="H223" s="17" t="s">
        <v>693</v>
      </c>
      <c r="I223" s="17" t="s">
        <v>856</v>
      </c>
      <c r="J223" s="58" t="s">
        <v>922</v>
      </c>
      <c r="K223" s="1" t="s">
        <v>875</v>
      </c>
      <c r="L223" s="17" t="s">
        <v>59</v>
      </c>
    </row>
    <row r="224" spans="1:12" x14ac:dyDescent="0.2">
      <c r="A224" s="121" cm="1">
        <f t="array" ref="A224">ROW(A224:A224)-4</f>
        <v>220</v>
      </c>
      <c r="B224" s="1" t="s">
        <v>924</v>
      </c>
      <c r="C224" s="17" t="s">
        <v>21</v>
      </c>
      <c r="D224" s="1" t="s">
        <v>923</v>
      </c>
      <c r="E224" s="58" t="s">
        <v>285</v>
      </c>
      <c r="F224" s="58" t="s">
        <v>171</v>
      </c>
      <c r="G224" s="94">
        <v>4386844</v>
      </c>
      <c r="H224" s="17" t="s">
        <v>693</v>
      </c>
      <c r="I224" s="17" t="s">
        <v>707</v>
      </c>
      <c r="J224" s="58" t="s">
        <v>925</v>
      </c>
      <c r="K224" s="1" t="s">
        <v>268</v>
      </c>
      <c r="L224" s="17" t="s">
        <v>18</v>
      </c>
    </row>
    <row r="225" spans="1:12" s="5" customFormat="1" x14ac:dyDescent="0.2">
      <c r="A225" s="121" cm="1">
        <f t="array" ref="A225">ROW(A225:A225)-4</f>
        <v>221</v>
      </c>
      <c r="B225" s="70" t="s">
        <v>929</v>
      </c>
      <c r="C225" s="68" t="s">
        <v>23</v>
      </c>
      <c r="D225" s="5" t="s">
        <v>930</v>
      </c>
      <c r="E225" s="69" t="s">
        <v>93</v>
      </c>
      <c r="F225" s="69" t="s">
        <v>931</v>
      </c>
      <c r="G225" s="95">
        <v>13417350</v>
      </c>
      <c r="H225" s="68" t="s">
        <v>701</v>
      </c>
      <c r="I225" s="68" t="s">
        <v>854</v>
      </c>
      <c r="J225" s="69" t="s">
        <v>932</v>
      </c>
      <c r="K225" s="5" t="s">
        <v>112</v>
      </c>
      <c r="L225" s="68" t="s">
        <v>18</v>
      </c>
    </row>
    <row r="226" spans="1:12" s="5" customFormat="1" x14ac:dyDescent="0.2">
      <c r="A226" s="121" cm="1">
        <f t="array" ref="A226">ROW(A226:A226)-4</f>
        <v>222</v>
      </c>
      <c r="B226" s="71" t="s">
        <v>954</v>
      </c>
      <c r="C226" s="68" t="s">
        <v>32</v>
      </c>
      <c r="D226" s="5" t="s">
        <v>933</v>
      </c>
      <c r="E226" s="69" t="s">
        <v>93</v>
      </c>
      <c r="F226" s="69" t="s">
        <v>934</v>
      </c>
      <c r="G226" s="95">
        <v>3403002</v>
      </c>
      <c r="H226" s="68" t="s">
        <v>701</v>
      </c>
      <c r="I226" s="68" t="s">
        <v>854</v>
      </c>
      <c r="J226" s="69" t="s">
        <v>935</v>
      </c>
      <c r="K226" s="5" t="s">
        <v>585</v>
      </c>
      <c r="L226" s="68" t="s">
        <v>18</v>
      </c>
    </row>
    <row r="227" spans="1:12" s="5" customFormat="1" x14ac:dyDescent="0.2">
      <c r="A227" s="121" cm="1">
        <f t="array" ref="A227">ROW(A227:A227)-4</f>
        <v>223</v>
      </c>
      <c r="B227" s="71" t="s">
        <v>939</v>
      </c>
      <c r="C227" s="68" t="s">
        <v>32</v>
      </c>
      <c r="D227" s="5" t="s">
        <v>936</v>
      </c>
      <c r="E227" s="69" t="s">
        <v>84</v>
      </c>
      <c r="F227" s="69" t="s">
        <v>84</v>
      </c>
      <c r="G227" s="95">
        <v>4027281</v>
      </c>
      <c r="H227" s="68" t="s">
        <v>750</v>
      </c>
      <c r="I227" s="68" t="s">
        <v>813</v>
      </c>
      <c r="J227" s="69" t="s">
        <v>937</v>
      </c>
      <c r="K227" s="73" t="s">
        <v>938</v>
      </c>
      <c r="L227" s="68" t="s">
        <v>59</v>
      </c>
    </row>
    <row r="228" spans="1:12" s="5" customFormat="1" x14ac:dyDescent="0.2">
      <c r="A228" s="121" cm="1">
        <f t="array" ref="A228">ROW(A228:A228)-4</f>
        <v>224</v>
      </c>
      <c r="B228" s="71" t="s">
        <v>951</v>
      </c>
      <c r="C228" s="68" t="s">
        <v>32</v>
      </c>
      <c r="D228" s="5" t="s">
        <v>940</v>
      </c>
      <c r="E228" s="69" t="s">
        <v>84</v>
      </c>
      <c r="F228" s="69" t="s">
        <v>84</v>
      </c>
      <c r="G228" s="95">
        <v>2777438</v>
      </c>
      <c r="H228" s="68" t="s">
        <v>750</v>
      </c>
      <c r="I228" s="68" t="s">
        <v>813</v>
      </c>
      <c r="J228" s="74" t="s">
        <v>941</v>
      </c>
      <c r="K228" s="5" t="s">
        <v>211</v>
      </c>
      <c r="L228" s="68" t="s">
        <v>59</v>
      </c>
    </row>
    <row r="229" spans="1:12" s="5" customFormat="1" ht="36" x14ac:dyDescent="0.2">
      <c r="A229" s="121" cm="1">
        <f t="array" ref="A229">ROW(A229:A229)-4</f>
        <v>225</v>
      </c>
      <c r="B229" s="75" t="s">
        <v>945</v>
      </c>
      <c r="C229" s="68" t="s">
        <v>21</v>
      </c>
      <c r="D229" s="5" t="s">
        <v>944</v>
      </c>
      <c r="E229" s="69" t="s">
        <v>169</v>
      </c>
      <c r="F229" s="69" t="s">
        <v>943</v>
      </c>
      <c r="G229" s="95">
        <v>2075180</v>
      </c>
      <c r="H229" s="68" t="s">
        <v>750</v>
      </c>
      <c r="I229" s="68" t="s">
        <v>868</v>
      </c>
      <c r="J229" s="69" t="s">
        <v>946</v>
      </c>
      <c r="K229" s="5" t="s">
        <v>130</v>
      </c>
      <c r="L229" s="68" t="s">
        <v>18</v>
      </c>
    </row>
    <row r="230" spans="1:12" s="5" customFormat="1" x14ac:dyDescent="0.2">
      <c r="A230" s="121" cm="1">
        <f t="array" ref="A230">ROW(A230:A230)-4</f>
        <v>226</v>
      </c>
      <c r="B230" s="75" t="s">
        <v>947</v>
      </c>
      <c r="C230" s="68" t="s">
        <v>24</v>
      </c>
      <c r="D230" s="5" t="s">
        <v>786</v>
      </c>
      <c r="E230" s="69" t="s">
        <v>93</v>
      </c>
      <c r="F230" s="69" t="s">
        <v>70</v>
      </c>
      <c r="G230" s="95">
        <v>3758529</v>
      </c>
      <c r="H230" s="68" t="s">
        <v>693</v>
      </c>
      <c r="I230" s="68" t="s">
        <v>745</v>
      </c>
      <c r="J230" s="74" t="s">
        <v>787</v>
      </c>
      <c r="K230" s="5" t="s">
        <v>502</v>
      </c>
      <c r="L230" s="68" t="s">
        <v>18</v>
      </c>
    </row>
    <row r="231" spans="1:12" s="5" customFormat="1" ht="54" x14ac:dyDescent="0.2">
      <c r="A231" s="121" cm="1">
        <f t="array" ref="A231">ROW(A231:A231)-4</f>
        <v>227</v>
      </c>
      <c r="B231" s="75" t="s">
        <v>952</v>
      </c>
      <c r="C231" s="68" t="s">
        <v>21</v>
      </c>
      <c r="D231" s="5">
        <v>1129256</v>
      </c>
      <c r="E231" s="69" t="s">
        <v>53</v>
      </c>
      <c r="F231" s="69" t="s">
        <v>892</v>
      </c>
      <c r="G231" s="95">
        <v>778572</v>
      </c>
      <c r="H231" s="68" t="s">
        <v>750</v>
      </c>
      <c r="I231" s="68" t="s">
        <v>942</v>
      </c>
      <c r="J231" s="74" t="s">
        <v>948</v>
      </c>
      <c r="K231" s="72" t="s">
        <v>731</v>
      </c>
      <c r="L231" s="68" t="s">
        <v>59</v>
      </c>
    </row>
    <row r="232" spans="1:12" s="5" customFormat="1" ht="36" customHeight="1" x14ac:dyDescent="0.2">
      <c r="A232" s="121" cm="1">
        <f t="array" ref="A232">ROW(A232:A232)-4</f>
        <v>228</v>
      </c>
      <c r="B232" s="75" t="s">
        <v>953</v>
      </c>
      <c r="C232" s="68" t="s">
        <v>12</v>
      </c>
      <c r="D232" s="5">
        <v>1127065</v>
      </c>
      <c r="E232" s="69" t="s">
        <v>53</v>
      </c>
      <c r="F232" s="69" t="s">
        <v>950</v>
      </c>
      <c r="G232" s="95">
        <v>244478</v>
      </c>
      <c r="H232" s="68" t="s">
        <v>693</v>
      </c>
      <c r="I232" s="68" t="s">
        <v>856</v>
      </c>
      <c r="J232" s="74" t="s">
        <v>949</v>
      </c>
      <c r="K232" s="5" t="s">
        <v>878</v>
      </c>
      <c r="L232" s="68" t="s">
        <v>59</v>
      </c>
    </row>
    <row r="233" spans="1:12" s="5" customFormat="1" ht="36" customHeight="1" x14ac:dyDescent="0.2">
      <c r="A233" s="121" cm="1">
        <f t="array" ref="A233">ROW(A233:A233)-4</f>
        <v>229</v>
      </c>
      <c r="B233" s="76" t="s">
        <v>983</v>
      </c>
      <c r="C233" s="68" t="s">
        <v>46</v>
      </c>
      <c r="D233" s="5">
        <v>1121915</v>
      </c>
      <c r="E233" s="69" t="s">
        <v>53</v>
      </c>
      <c r="F233" s="69" t="s">
        <v>955</v>
      </c>
      <c r="G233" s="95">
        <v>320396</v>
      </c>
      <c r="H233" s="68" t="s">
        <v>707</v>
      </c>
      <c r="I233" s="68" t="s">
        <v>956</v>
      </c>
      <c r="J233" s="74" t="s">
        <v>957</v>
      </c>
      <c r="K233" s="5" t="s">
        <v>958</v>
      </c>
      <c r="L233" s="68" t="s">
        <v>59</v>
      </c>
    </row>
    <row r="234" spans="1:12" s="5" customFormat="1" ht="36" customHeight="1" x14ac:dyDescent="0.2">
      <c r="A234" s="121" cm="1">
        <f t="array" ref="A234">ROW(A234:A234)-4</f>
        <v>230</v>
      </c>
      <c r="B234" s="75" t="s">
        <v>959</v>
      </c>
      <c r="C234" s="68" t="s">
        <v>25</v>
      </c>
      <c r="D234" s="5">
        <v>1121788</v>
      </c>
      <c r="E234" s="69" t="s">
        <v>53</v>
      </c>
      <c r="F234" s="69" t="s">
        <v>955</v>
      </c>
      <c r="G234" s="95">
        <v>412026</v>
      </c>
      <c r="H234" s="68" t="s">
        <v>745</v>
      </c>
      <c r="I234" s="68" t="s">
        <v>960</v>
      </c>
      <c r="J234" s="74" t="s">
        <v>961</v>
      </c>
      <c r="K234" s="5" t="s">
        <v>958</v>
      </c>
      <c r="L234" s="68" t="s">
        <v>59</v>
      </c>
    </row>
    <row r="235" spans="1:12" s="5" customFormat="1" ht="36" customHeight="1" x14ac:dyDescent="0.2">
      <c r="A235" s="121" cm="1">
        <f t="array" ref="A235">ROW(A235:A235)-4</f>
        <v>231</v>
      </c>
      <c r="B235" s="5" t="s">
        <v>988</v>
      </c>
      <c r="C235" s="68" t="s">
        <v>23</v>
      </c>
      <c r="D235" s="5">
        <v>1127610</v>
      </c>
      <c r="E235" s="69" t="s">
        <v>53</v>
      </c>
      <c r="F235" s="17" t="s">
        <v>147</v>
      </c>
      <c r="G235" s="95">
        <v>536293</v>
      </c>
      <c r="H235" s="68" t="s">
        <v>766</v>
      </c>
      <c r="I235" s="68" t="s">
        <v>963</v>
      </c>
      <c r="J235" s="74" t="s">
        <v>962</v>
      </c>
      <c r="K235" s="5" t="s">
        <v>652</v>
      </c>
      <c r="L235" s="68" t="s">
        <v>59</v>
      </c>
    </row>
    <row r="236" spans="1:12" s="5" customFormat="1" ht="36" customHeight="1" x14ac:dyDescent="0.2">
      <c r="A236" s="121" cm="1">
        <f t="array" ref="A236">ROW(A236:A236)-4</f>
        <v>232</v>
      </c>
      <c r="B236" s="75" t="s">
        <v>985</v>
      </c>
      <c r="C236" s="68" t="s">
        <v>20</v>
      </c>
      <c r="D236" s="5">
        <v>1128679</v>
      </c>
      <c r="E236" s="69" t="s">
        <v>53</v>
      </c>
      <c r="F236" s="69" t="s">
        <v>105</v>
      </c>
      <c r="G236" s="95">
        <v>954861</v>
      </c>
      <c r="H236" s="68" t="s">
        <v>766</v>
      </c>
      <c r="I236" s="68" t="s">
        <v>942</v>
      </c>
      <c r="J236" s="74" t="s">
        <v>964</v>
      </c>
      <c r="K236" s="5" t="s">
        <v>965</v>
      </c>
      <c r="L236" s="68" t="s">
        <v>59</v>
      </c>
    </row>
    <row r="237" spans="1:12" s="5" customFormat="1" ht="36" customHeight="1" x14ac:dyDescent="0.2">
      <c r="A237" s="121" cm="1">
        <f t="array" ref="A237">ROW(A237:A237)-4</f>
        <v>233</v>
      </c>
      <c r="B237" s="75" t="s">
        <v>984</v>
      </c>
      <c r="C237" s="68" t="s">
        <v>21</v>
      </c>
      <c r="D237" s="5">
        <v>1127945</v>
      </c>
      <c r="E237" s="69" t="s">
        <v>53</v>
      </c>
      <c r="F237" s="69" t="s">
        <v>966</v>
      </c>
      <c r="G237" s="95">
        <v>287080</v>
      </c>
      <c r="H237" s="68" t="s">
        <v>750</v>
      </c>
      <c r="I237" s="68" t="s">
        <v>942</v>
      </c>
      <c r="J237" s="74" t="s">
        <v>967</v>
      </c>
      <c r="K237" s="5" t="s">
        <v>968</v>
      </c>
      <c r="L237" s="68" t="s">
        <v>59</v>
      </c>
    </row>
    <row r="238" spans="1:12" s="5" customFormat="1" ht="36" customHeight="1" x14ac:dyDescent="0.2">
      <c r="A238" s="121" cm="1">
        <f t="array" ref="A238">ROW(A238:A238)-4</f>
        <v>234</v>
      </c>
      <c r="B238" s="75" t="s">
        <v>989</v>
      </c>
      <c r="C238" s="68" t="s">
        <v>23</v>
      </c>
      <c r="D238" s="5">
        <v>1126043</v>
      </c>
      <c r="E238" s="69" t="s">
        <v>53</v>
      </c>
      <c r="F238" s="69" t="s">
        <v>105</v>
      </c>
      <c r="G238" s="95">
        <v>450836</v>
      </c>
      <c r="H238" s="68" t="s">
        <v>693</v>
      </c>
      <c r="I238" s="68" t="s">
        <v>856</v>
      </c>
      <c r="J238" s="74" t="s">
        <v>969</v>
      </c>
      <c r="K238" s="5" t="s">
        <v>970</v>
      </c>
      <c r="L238" s="68" t="s">
        <v>59</v>
      </c>
    </row>
    <row r="239" spans="1:12" s="5" customFormat="1" ht="36" customHeight="1" x14ac:dyDescent="0.2">
      <c r="A239" s="121" cm="1">
        <f t="array" ref="A239">ROW(A239:A239)-4</f>
        <v>235</v>
      </c>
      <c r="B239" s="75" t="s">
        <v>971</v>
      </c>
      <c r="C239" s="68" t="s">
        <v>32</v>
      </c>
      <c r="D239" s="5" t="s">
        <v>973</v>
      </c>
      <c r="E239" s="69" t="s">
        <v>482</v>
      </c>
      <c r="F239" s="69" t="s">
        <v>816</v>
      </c>
      <c r="G239" s="95">
        <v>2908143</v>
      </c>
      <c r="H239" s="68" t="s">
        <v>745</v>
      </c>
      <c r="I239" s="68" t="s">
        <v>868</v>
      </c>
      <c r="J239" s="77" t="s">
        <v>972</v>
      </c>
      <c r="K239" s="5" t="s">
        <v>155</v>
      </c>
      <c r="L239" s="68" t="s">
        <v>76</v>
      </c>
    </row>
    <row r="240" spans="1:12" s="5" customFormat="1" ht="36" customHeight="1" x14ac:dyDescent="0.2">
      <c r="A240" s="121" cm="1">
        <f t="array" ref="A240">ROW(A240:A240)-4</f>
        <v>236</v>
      </c>
      <c r="B240" s="75" t="s">
        <v>974</v>
      </c>
      <c r="C240" s="68" t="s">
        <v>32</v>
      </c>
      <c r="D240" s="5" t="s">
        <v>975</v>
      </c>
      <c r="E240" s="68" t="s">
        <v>105</v>
      </c>
      <c r="F240" s="68" t="s">
        <v>105</v>
      </c>
      <c r="G240" s="95">
        <v>1253940</v>
      </c>
      <c r="H240" s="68" t="s">
        <v>750</v>
      </c>
      <c r="I240" s="68" t="s">
        <v>813</v>
      </c>
      <c r="J240" s="74" t="s">
        <v>977</v>
      </c>
      <c r="K240" s="5" t="s">
        <v>938</v>
      </c>
      <c r="L240" s="68" t="s">
        <v>59</v>
      </c>
    </row>
    <row r="241" spans="1:12" s="5" customFormat="1" ht="36" customHeight="1" x14ac:dyDescent="0.2">
      <c r="A241" s="121" cm="1">
        <f t="array" ref="A241">ROW(A241:A241)-4</f>
        <v>237</v>
      </c>
      <c r="B241" s="75" t="s">
        <v>978</v>
      </c>
      <c r="C241" s="68" t="s">
        <v>12</v>
      </c>
      <c r="D241" s="5" t="s">
        <v>979</v>
      </c>
      <c r="E241" s="69" t="s">
        <v>987</v>
      </c>
      <c r="F241" s="69" t="s">
        <v>986</v>
      </c>
      <c r="G241" s="95">
        <v>1990934</v>
      </c>
      <c r="H241" s="68" t="s">
        <v>750</v>
      </c>
      <c r="I241" s="68" t="s">
        <v>981</v>
      </c>
      <c r="J241" s="74" t="s">
        <v>980</v>
      </c>
      <c r="K241" s="5" t="s">
        <v>982</v>
      </c>
      <c r="L241" s="68" t="s">
        <v>76</v>
      </c>
    </row>
    <row r="242" spans="1:12" s="5" customFormat="1" ht="36" customHeight="1" x14ac:dyDescent="0.2">
      <c r="A242" s="121" cm="1">
        <f t="array" ref="A242">ROW(A242:A242)-4</f>
        <v>238</v>
      </c>
      <c r="B242" s="76" t="s">
        <v>990</v>
      </c>
      <c r="C242" s="68" t="s">
        <v>46</v>
      </c>
      <c r="D242" s="5">
        <v>1124517</v>
      </c>
      <c r="E242" s="69" t="s">
        <v>53</v>
      </c>
      <c r="F242" s="69" t="s">
        <v>955</v>
      </c>
      <c r="G242" s="95">
        <v>2395790</v>
      </c>
      <c r="H242" s="68" t="s">
        <v>707</v>
      </c>
      <c r="I242" s="68" t="s">
        <v>963</v>
      </c>
      <c r="J242" s="74" t="s">
        <v>992</v>
      </c>
      <c r="K242" s="5" t="s">
        <v>991</v>
      </c>
      <c r="L242" s="68" t="s">
        <v>59</v>
      </c>
    </row>
    <row r="243" spans="1:12" s="5" customFormat="1" ht="36" customHeight="1" thickBot="1" x14ac:dyDescent="0.25">
      <c r="A243" s="121" cm="1">
        <f t="array" ref="A243">ROW(A243:A243)-4</f>
        <v>239</v>
      </c>
      <c r="B243" s="75" t="s">
        <v>1015</v>
      </c>
      <c r="C243" s="68" t="s">
        <v>24</v>
      </c>
      <c r="D243" s="5" t="s">
        <v>993</v>
      </c>
      <c r="E243" s="68" t="s">
        <v>366</v>
      </c>
      <c r="F243" s="69" t="s">
        <v>756</v>
      </c>
      <c r="G243" s="95">
        <v>16751097</v>
      </c>
      <c r="H243" s="68" t="s">
        <v>994</v>
      </c>
      <c r="I243" s="68" t="s">
        <v>995</v>
      </c>
      <c r="J243" s="74" t="s">
        <v>996</v>
      </c>
      <c r="K243" s="5" t="s">
        <v>155</v>
      </c>
      <c r="L243" s="68" t="s">
        <v>18</v>
      </c>
    </row>
    <row r="244" spans="1:12" s="5" customFormat="1" ht="36" customHeight="1" x14ac:dyDescent="0.2">
      <c r="A244" s="121" cm="1">
        <f t="array" ref="A244">ROW(A244:A244)-4</f>
        <v>240</v>
      </c>
      <c r="B244" s="75" t="s">
        <v>1016</v>
      </c>
      <c r="C244" s="68" t="s">
        <v>47</v>
      </c>
      <c r="D244" s="5" t="s">
        <v>998</v>
      </c>
      <c r="E244" s="69" t="s">
        <v>482</v>
      </c>
      <c r="F244" s="69" t="s">
        <v>997</v>
      </c>
      <c r="G244" s="95">
        <v>17598828</v>
      </c>
      <c r="H244" s="68" t="s">
        <v>239</v>
      </c>
      <c r="I244" s="68" t="s">
        <v>693</v>
      </c>
      <c r="J244" s="74" t="s">
        <v>999</v>
      </c>
      <c r="K244" s="78" t="s">
        <v>155</v>
      </c>
      <c r="L244" s="68" t="s">
        <v>18</v>
      </c>
    </row>
    <row r="245" spans="1:12" s="5" customFormat="1" ht="36" customHeight="1" thickBot="1" x14ac:dyDescent="0.25">
      <c r="A245" s="121" cm="1">
        <f t="array" ref="A245">ROW(A245:A245)-4</f>
        <v>241</v>
      </c>
      <c r="B245" s="75" t="s">
        <v>1017</v>
      </c>
      <c r="C245" s="68" t="s">
        <v>21</v>
      </c>
      <c r="D245" s="5" t="s">
        <v>1001</v>
      </c>
      <c r="E245" s="69" t="s">
        <v>93</v>
      </c>
      <c r="F245" s="69" t="s">
        <v>997</v>
      </c>
      <c r="G245" s="95">
        <v>2053629</v>
      </c>
      <c r="H245" s="68" t="s">
        <v>745</v>
      </c>
      <c r="I245" s="68" t="s">
        <v>868</v>
      </c>
      <c r="J245" s="74" t="s">
        <v>1000</v>
      </c>
      <c r="K245" s="5" t="s">
        <v>743</v>
      </c>
      <c r="L245" s="68" t="s">
        <v>18</v>
      </c>
    </row>
    <row r="246" spans="1:12" s="5" customFormat="1" ht="36" customHeight="1" x14ac:dyDescent="0.2">
      <c r="A246" s="121" cm="1">
        <f t="array" ref="A246">ROW(A246:A246)-4</f>
        <v>242</v>
      </c>
      <c r="B246" s="75" t="s">
        <v>1018</v>
      </c>
      <c r="C246" s="68" t="s">
        <v>23</v>
      </c>
      <c r="D246" s="5" t="s">
        <v>1002</v>
      </c>
      <c r="E246" s="69" t="s">
        <v>482</v>
      </c>
      <c r="F246" s="40" t="s">
        <v>842</v>
      </c>
      <c r="G246" s="95">
        <v>1970346</v>
      </c>
      <c r="H246" s="68" t="s">
        <v>707</v>
      </c>
      <c r="I246" s="68" t="s">
        <v>893</v>
      </c>
      <c r="J246" s="74" t="s">
        <v>1003</v>
      </c>
      <c r="K246" s="78" t="s">
        <v>155</v>
      </c>
      <c r="L246" s="68" t="s">
        <v>76</v>
      </c>
    </row>
    <row r="247" spans="1:12" s="5" customFormat="1" ht="36" customHeight="1" x14ac:dyDescent="0.2">
      <c r="A247" s="121" cm="1">
        <f t="array" ref="A247">ROW(A247:A247)-4</f>
        <v>243</v>
      </c>
      <c r="B247" s="75" t="s">
        <v>1019</v>
      </c>
      <c r="C247" s="68" t="s">
        <v>12</v>
      </c>
      <c r="D247" s="5">
        <v>1130738</v>
      </c>
      <c r="E247" s="69" t="s">
        <v>53</v>
      </c>
      <c r="F247" s="5" t="s">
        <v>1020</v>
      </c>
      <c r="G247" s="95">
        <v>17564.7</v>
      </c>
      <c r="H247" s="68" t="s">
        <v>963</v>
      </c>
      <c r="I247" s="68" t="s">
        <v>707</v>
      </c>
      <c r="J247" s="74" t="s">
        <v>1005</v>
      </c>
      <c r="K247" s="5" t="s">
        <v>1004</v>
      </c>
      <c r="L247" s="68" t="s">
        <v>59</v>
      </c>
    </row>
    <row r="248" spans="1:12" s="5" customFormat="1" ht="36" customHeight="1" x14ac:dyDescent="0.2">
      <c r="A248" s="121" cm="1">
        <f t="array" ref="A248">ROW(A248:A248)-4</f>
        <v>244</v>
      </c>
      <c r="B248" s="75" t="s">
        <v>1021</v>
      </c>
      <c r="C248" s="68" t="s">
        <v>46</v>
      </c>
      <c r="D248" s="5">
        <v>1128270</v>
      </c>
      <c r="E248" s="69" t="s">
        <v>53</v>
      </c>
      <c r="F248" s="5" t="s">
        <v>1006</v>
      </c>
      <c r="G248" s="95">
        <v>3021341</v>
      </c>
      <c r="H248" s="68" t="s">
        <v>745</v>
      </c>
      <c r="I248" s="68" t="s">
        <v>745</v>
      </c>
      <c r="J248" s="74" t="s">
        <v>1007</v>
      </c>
      <c r="K248" s="5" t="s">
        <v>736</v>
      </c>
      <c r="L248" s="68" t="s">
        <v>59</v>
      </c>
    </row>
    <row r="249" spans="1:12" s="5" customFormat="1" ht="36" customHeight="1" x14ac:dyDescent="0.2">
      <c r="A249" s="121" cm="1">
        <f t="array" ref="A249">ROW(A249:A249)-4</f>
        <v>245</v>
      </c>
      <c r="B249" s="5" t="s">
        <v>1022</v>
      </c>
      <c r="C249" s="68" t="s">
        <v>32</v>
      </c>
      <c r="D249" s="5" t="s">
        <v>1008</v>
      </c>
      <c r="E249" s="69" t="s">
        <v>482</v>
      </c>
      <c r="F249" s="58" t="s">
        <v>171</v>
      </c>
      <c r="G249" s="95">
        <v>17598828</v>
      </c>
      <c r="H249" s="68" t="s">
        <v>745</v>
      </c>
      <c r="I249" s="68" t="s">
        <v>868</v>
      </c>
      <c r="J249" s="74" t="s">
        <v>1009</v>
      </c>
      <c r="K249" s="5" t="s">
        <v>155</v>
      </c>
      <c r="L249" s="68" t="s">
        <v>76</v>
      </c>
    </row>
    <row r="250" spans="1:12" s="5" customFormat="1" ht="36" customHeight="1" x14ac:dyDescent="0.2">
      <c r="A250" s="121" cm="1">
        <f t="array" ref="A250">ROW(A250:A250)-4</f>
        <v>246</v>
      </c>
      <c r="B250" s="5" t="s">
        <v>1010</v>
      </c>
      <c r="C250" s="68" t="s">
        <v>32</v>
      </c>
      <c r="D250" s="5" t="s">
        <v>1011</v>
      </c>
      <c r="E250" s="69" t="s">
        <v>482</v>
      </c>
      <c r="F250" s="5" t="s">
        <v>1014</v>
      </c>
      <c r="G250" s="95">
        <v>10180720</v>
      </c>
      <c r="H250" s="68" t="s">
        <v>766</v>
      </c>
      <c r="I250" s="68" t="s">
        <v>813</v>
      </c>
      <c r="J250" s="74" t="s">
        <v>1013</v>
      </c>
      <c r="K250" s="5" t="s">
        <v>1012</v>
      </c>
      <c r="L250" s="68" t="s">
        <v>76</v>
      </c>
    </row>
    <row r="251" spans="1:12" ht="36" customHeight="1" x14ac:dyDescent="0.2">
      <c r="A251" s="121" cm="1">
        <f t="array" ref="A251">ROW(A251:A251)-4</f>
        <v>247</v>
      </c>
      <c r="B251" s="66" t="s">
        <v>1042</v>
      </c>
      <c r="C251" s="17" t="s">
        <v>47</v>
      </c>
      <c r="D251" s="1" t="s">
        <v>1023</v>
      </c>
      <c r="E251" s="58" t="s">
        <v>482</v>
      </c>
      <c r="F251" s="34" t="s">
        <v>842</v>
      </c>
      <c r="G251" s="94">
        <v>15390429</v>
      </c>
      <c r="H251" s="17" t="s">
        <v>813</v>
      </c>
      <c r="I251" s="17" t="s">
        <v>942</v>
      </c>
      <c r="J251" s="79" t="s">
        <v>1024</v>
      </c>
      <c r="K251" s="1" t="s">
        <v>155</v>
      </c>
      <c r="L251" s="1" t="s">
        <v>18</v>
      </c>
    </row>
    <row r="252" spans="1:12" ht="36" customHeight="1" x14ac:dyDescent="0.2">
      <c r="A252" s="121" cm="1">
        <f t="array" ref="A252">ROW(A252:A252)-4</f>
        <v>248</v>
      </c>
      <c r="B252" s="1" t="s">
        <v>1043</v>
      </c>
      <c r="C252" s="17" t="s">
        <v>24</v>
      </c>
      <c r="D252" s="1" t="s">
        <v>1026</v>
      </c>
      <c r="E252" s="58" t="s">
        <v>482</v>
      </c>
      <c r="F252" s="17" t="s">
        <v>158</v>
      </c>
      <c r="G252" s="94">
        <v>45306800</v>
      </c>
      <c r="H252" s="17" t="s">
        <v>813</v>
      </c>
      <c r="I252" s="17" t="s">
        <v>942</v>
      </c>
      <c r="J252" s="79" t="s">
        <v>1025</v>
      </c>
      <c r="K252" s="1" t="s">
        <v>155</v>
      </c>
      <c r="L252" s="1" t="s">
        <v>18</v>
      </c>
    </row>
    <row r="253" spans="1:12" s="5" customFormat="1" ht="36" customHeight="1" thickBot="1" x14ac:dyDescent="0.25">
      <c r="A253" s="121" cm="1">
        <f t="array" ref="A253">ROW(A253:A253)-4</f>
        <v>249</v>
      </c>
      <c r="B253" s="5" t="s">
        <v>1044</v>
      </c>
      <c r="C253" s="68" t="s">
        <v>32</v>
      </c>
      <c r="D253" s="5" t="s">
        <v>1027</v>
      </c>
      <c r="E253" s="69" t="s">
        <v>1030</v>
      </c>
      <c r="F253" s="5" t="s">
        <v>1028</v>
      </c>
      <c r="G253" s="95">
        <v>5718001</v>
      </c>
      <c r="H253" s="68" t="s">
        <v>813</v>
      </c>
      <c r="I253" s="68" t="s">
        <v>1029</v>
      </c>
      <c r="J253" s="74" t="s">
        <v>1031</v>
      </c>
      <c r="K253" s="5" t="s">
        <v>1032</v>
      </c>
      <c r="L253" s="68" t="s">
        <v>76</v>
      </c>
    </row>
    <row r="254" spans="1:12" s="5" customFormat="1" ht="36" customHeight="1" x14ac:dyDescent="0.2">
      <c r="A254" s="121" cm="1">
        <f t="array" ref="A254">ROW(A254:A254)-4</f>
        <v>250</v>
      </c>
      <c r="B254" s="5" t="s">
        <v>1045</v>
      </c>
      <c r="C254" s="80" t="s">
        <v>47</v>
      </c>
      <c r="D254" s="5" t="s">
        <v>1033</v>
      </c>
      <c r="E254" s="68" t="s">
        <v>93</v>
      </c>
      <c r="F254" s="5" t="s">
        <v>1034</v>
      </c>
      <c r="G254" s="95">
        <v>1761281</v>
      </c>
      <c r="H254" s="68" t="s">
        <v>707</v>
      </c>
      <c r="I254" s="68" t="s">
        <v>942</v>
      </c>
      <c r="J254" s="74" t="s">
        <v>1035</v>
      </c>
      <c r="K254" s="81" t="s">
        <v>462</v>
      </c>
      <c r="L254" s="5" t="s">
        <v>18</v>
      </c>
    </row>
    <row r="255" spans="1:12" s="5" customFormat="1" ht="36" customHeight="1" thickBot="1" x14ac:dyDescent="0.25">
      <c r="A255" s="121" cm="1">
        <f t="array" ref="A255">ROW(A255:A255)-4</f>
        <v>251</v>
      </c>
      <c r="B255" s="5" t="s">
        <v>1047</v>
      </c>
      <c r="C255" s="19" t="s">
        <v>24</v>
      </c>
      <c r="D255" s="5" t="s">
        <v>1036</v>
      </c>
      <c r="E255" s="68" t="s">
        <v>1046</v>
      </c>
      <c r="F255" s="69" t="s">
        <v>1037</v>
      </c>
      <c r="G255" s="95">
        <v>5607921</v>
      </c>
      <c r="H255" s="68" t="s">
        <v>707</v>
      </c>
      <c r="I255" s="68" t="s">
        <v>963</v>
      </c>
      <c r="J255" s="74" t="s">
        <v>1038</v>
      </c>
      <c r="K255" s="5" t="s">
        <v>274</v>
      </c>
      <c r="L255" s="68" t="s">
        <v>76</v>
      </c>
    </row>
    <row r="256" spans="1:12" s="5" customFormat="1" ht="36" customHeight="1" thickBot="1" x14ac:dyDescent="0.25">
      <c r="A256" s="121" cm="1">
        <f t="array" ref="A256">ROW(A256:A256)-4</f>
        <v>252</v>
      </c>
      <c r="B256" s="5" t="s">
        <v>1048</v>
      </c>
      <c r="C256" s="68" t="s">
        <v>666</v>
      </c>
      <c r="D256" s="5" t="s">
        <v>1039</v>
      </c>
      <c r="E256" s="68" t="s">
        <v>93</v>
      </c>
      <c r="F256" s="5" t="s">
        <v>1040</v>
      </c>
      <c r="G256" s="95">
        <v>1941857</v>
      </c>
      <c r="H256" s="68" t="s">
        <v>745</v>
      </c>
      <c r="I256" s="68" t="s">
        <v>893</v>
      </c>
      <c r="J256" s="74" t="s">
        <v>1041</v>
      </c>
      <c r="K256" s="82" t="s">
        <v>112</v>
      </c>
      <c r="L256" s="5" t="s">
        <v>18</v>
      </c>
    </row>
    <row r="257" spans="1:12" ht="36" customHeight="1" thickBot="1" x14ac:dyDescent="0.25">
      <c r="A257" s="121" cm="1">
        <f t="array" ref="A257">ROW(A257:A257)-4</f>
        <v>253</v>
      </c>
      <c r="B257" s="52" t="s">
        <v>1049</v>
      </c>
      <c r="C257" s="17" t="s">
        <v>32</v>
      </c>
      <c r="D257" s="1" t="s">
        <v>1050</v>
      </c>
      <c r="E257" s="17" t="s">
        <v>93</v>
      </c>
      <c r="F257" s="17" t="s">
        <v>339</v>
      </c>
      <c r="G257" s="94">
        <v>19761079</v>
      </c>
      <c r="H257" s="17" t="s">
        <v>183</v>
      </c>
      <c r="I257" s="17" t="s">
        <v>266</v>
      </c>
      <c r="J257" s="79" t="s">
        <v>1051</v>
      </c>
      <c r="K257" s="83" t="s">
        <v>112</v>
      </c>
      <c r="L257" s="1" t="s">
        <v>18</v>
      </c>
    </row>
    <row r="258" spans="1:12" ht="36" customHeight="1" thickBot="1" x14ac:dyDescent="0.25">
      <c r="A258" s="121" cm="1">
        <f t="array" ref="A258">ROW(A258:A258)-4</f>
        <v>254</v>
      </c>
      <c r="B258" s="1" t="s">
        <v>1077</v>
      </c>
      <c r="C258" s="17" t="s">
        <v>32</v>
      </c>
      <c r="D258" s="1" t="s">
        <v>1052</v>
      </c>
      <c r="E258" s="17" t="s">
        <v>1054</v>
      </c>
      <c r="F258" s="58" t="s">
        <v>1053</v>
      </c>
      <c r="G258" s="94">
        <v>2121929</v>
      </c>
      <c r="H258" s="17" t="s">
        <v>856</v>
      </c>
      <c r="I258" s="17" t="s">
        <v>893</v>
      </c>
      <c r="J258" s="79" t="s">
        <v>1056</v>
      </c>
      <c r="K258" s="65" t="s">
        <v>1055</v>
      </c>
      <c r="L258" s="17" t="s">
        <v>76</v>
      </c>
    </row>
    <row r="259" spans="1:12" ht="36" customHeight="1" thickBot="1" x14ac:dyDescent="0.25">
      <c r="A259" s="121" cm="1">
        <f t="array" ref="A259">ROW(A259:A259)-4</f>
        <v>255</v>
      </c>
      <c r="B259" s="1" t="s">
        <v>1078</v>
      </c>
      <c r="C259" s="17" t="s">
        <v>12</v>
      </c>
      <c r="D259" s="1" t="s">
        <v>1058</v>
      </c>
      <c r="E259" s="84" t="s">
        <v>322</v>
      </c>
      <c r="F259" s="58" t="s">
        <v>1079</v>
      </c>
      <c r="G259" s="94">
        <v>2816660</v>
      </c>
      <c r="H259" s="17" t="s">
        <v>856</v>
      </c>
      <c r="I259" s="17" t="s">
        <v>942</v>
      </c>
      <c r="J259" s="79" t="s">
        <v>1057</v>
      </c>
      <c r="K259" s="65" t="s">
        <v>320</v>
      </c>
      <c r="L259" s="17" t="s">
        <v>76</v>
      </c>
    </row>
    <row r="260" spans="1:12" ht="36" customHeight="1" x14ac:dyDescent="0.2">
      <c r="A260" s="121" cm="1">
        <f t="array" ref="A260">ROW(A260:A260)-4</f>
        <v>256</v>
      </c>
      <c r="B260" s="1" t="s">
        <v>1080</v>
      </c>
      <c r="C260" s="17" t="s">
        <v>19</v>
      </c>
      <c r="D260" s="1" t="s">
        <v>1059</v>
      </c>
      <c r="E260" s="17" t="s">
        <v>93</v>
      </c>
      <c r="F260" s="1" t="s">
        <v>1060</v>
      </c>
      <c r="G260" s="94">
        <v>2050700</v>
      </c>
      <c r="H260" s="17" t="s">
        <v>745</v>
      </c>
      <c r="I260" s="17" t="s">
        <v>893</v>
      </c>
      <c r="J260" s="79" t="s">
        <v>1061</v>
      </c>
      <c r="K260" s="65" t="s">
        <v>112</v>
      </c>
      <c r="L260" s="1" t="s">
        <v>18</v>
      </c>
    </row>
    <row r="261" spans="1:12" ht="36" customHeight="1" thickBot="1" x14ac:dyDescent="0.25">
      <c r="A261" s="121" cm="1">
        <f t="array" ref="A261">ROW(A261:A261)-4</f>
        <v>257</v>
      </c>
      <c r="B261" s="1" t="s">
        <v>1062</v>
      </c>
      <c r="C261" s="17" t="s">
        <v>32</v>
      </c>
      <c r="D261" s="1" t="s">
        <v>1063</v>
      </c>
      <c r="E261" s="58" t="s">
        <v>482</v>
      </c>
      <c r="F261" s="58" t="s">
        <v>171</v>
      </c>
      <c r="G261" s="94">
        <v>1993622</v>
      </c>
      <c r="H261" s="17" t="s">
        <v>745</v>
      </c>
      <c r="I261" s="17" t="s">
        <v>868</v>
      </c>
      <c r="J261" s="79" t="s">
        <v>1064</v>
      </c>
      <c r="K261" s="1" t="s">
        <v>155</v>
      </c>
      <c r="L261" s="17" t="s">
        <v>76</v>
      </c>
    </row>
    <row r="262" spans="1:12" ht="36" customHeight="1" x14ac:dyDescent="0.2">
      <c r="A262" s="121" cm="1">
        <f t="array" ref="A262">ROW(A262:A262)-4</f>
        <v>258</v>
      </c>
      <c r="B262" s="1" t="s">
        <v>1116</v>
      </c>
      <c r="C262" s="19" t="s">
        <v>24</v>
      </c>
      <c r="D262" s="1" t="s">
        <v>1065</v>
      </c>
      <c r="E262" s="58" t="s">
        <v>482</v>
      </c>
      <c r="F262" s="17" t="s">
        <v>158</v>
      </c>
      <c r="G262" s="94">
        <v>3597192</v>
      </c>
      <c r="H262" s="17" t="s">
        <v>813</v>
      </c>
      <c r="I262" s="17" t="s">
        <v>868</v>
      </c>
      <c r="J262" s="79" t="s">
        <v>1066</v>
      </c>
      <c r="K262" s="85" t="s">
        <v>155</v>
      </c>
      <c r="L262" s="1" t="s">
        <v>18</v>
      </c>
    </row>
    <row r="263" spans="1:12" ht="36" customHeight="1" thickBot="1" x14ac:dyDescent="0.25">
      <c r="A263" s="121" cm="1">
        <f t="array" ref="A263">ROW(A263:A263)-4</f>
        <v>259</v>
      </c>
      <c r="B263" s="1" t="s">
        <v>1067</v>
      </c>
      <c r="C263" s="19" t="s">
        <v>24</v>
      </c>
      <c r="D263" s="1" t="s">
        <v>1068</v>
      </c>
      <c r="E263" s="58" t="s">
        <v>482</v>
      </c>
      <c r="F263" s="17" t="s">
        <v>158</v>
      </c>
      <c r="G263" s="94">
        <v>3802682</v>
      </c>
      <c r="H263" s="17" t="s">
        <v>813</v>
      </c>
      <c r="I263" s="17" t="s">
        <v>868</v>
      </c>
      <c r="J263" s="79" t="s">
        <v>1069</v>
      </c>
      <c r="K263" s="1" t="s">
        <v>155</v>
      </c>
      <c r="L263" s="1" t="s">
        <v>18</v>
      </c>
    </row>
    <row r="264" spans="1:12" ht="36" customHeight="1" thickBot="1" x14ac:dyDescent="0.25">
      <c r="A264" s="121" cm="1">
        <f t="array" ref="A264">ROW(A264:A264)-4</f>
        <v>260</v>
      </c>
      <c r="B264" s="1" t="s">
        <v>1115</v>
      </c>
      <c r="C264" s="19" t="s">
        <v>23</v>
      </c>
      <c r="D264" s="1" t="s">
        <v>1070</v>
      </c>
      <c r="E264" s="17" t="s">
        <v>93</v>
      </c>
      <c r="F264" s="1" t="s">
        <v>1071</v>
      </c>
      <c r="G264" s="94">
        <v>4389807</v>
      </c>
      <c r="H264" s="17" t="s">
        <v>856</v>
      </c>
      <c r="I264" s="17" t="s">
        <v>893</v>
      </c>
      <c r="J264" s="79" t="s">
        <v>1073</v>
      </c>
      <c r="K264" s="85" t="s">
        <v>1072</v>
      </c>
      <c r="L264" s="1" t="s">
        <v>18</v>
      </c>
    </row>
    <row r="265" spans="1:12" ht="36" customHeight="1" x14ac:dyDescent="0.2">
      <c r="A265" s="121" cm="1">
        <f t="array" ref="A265">ROW(A265:A265)-4</f>
        <v>261</v>
      </c>
      <c r="B265" s="1" t="s">
        <v>1074</v>
      </c>
      <c r="C265" s="19" t="s">
        <v>24</v>
      </c>
      <c r="D265" s="1" t="s">
        <v>1075</v>
      </c>
      <c r="E265" s="17" t="s">
        <v>169</v>
      </c>
      <c r="F265" s="17" t="s">
        <v>158</v>
      </c>
      <c r="G265" s="94">
        <v>3272851</v>
      </c>
      <c r="H265" s="17" t="s">
        <v>813</v>
      </c>
      <c r="I265" s="17" t="s">
        <v>868</v>
      </c>
      <c r="J265" s="79" t="s">
        <v>1076</v>
      </c>
      <c r="K265" s="85" t="s">
        <v>155</v>
      </c>
      <c r="L265" s="1" t="s">
        <v>18</v>
      </c>
    </row>
    <row r="266" spans="1:12" s="5" customFormat="1" ht="36" customHeight="1" x14ac:dyDescent="0.2">
      <c r="A266" s="121" cm="1">
        <f t="array" ref="A266">ROW(A266:A266)-4</f>
        <v>262</v>
      </c>
      <c r="B266" s="70" t="s">
        <v>1081</v>
      </c>
      <c r="C266" s="86" t="s">
        <v>12</v>
      </c>
      <c r="D266" s="5" t="s">
        <v>1083</v>
      </c>
      <c r="E266" s="68" t="s">
        <v>1082</v>
      </c>
      <c r="F266" s="68" t="s">
        <v>1082</v>
      </c>
      <c r="G266" s="95">
        <v>168585</v>
      </c>
      <c r="H266" s="68" t="s">
        <v>854</v>
      </c>
      <c r="I266" s="68" t="s">
        <v>1086</v>
      </c>
      <c r="J266" s="74" t="s">
        <v>1085</v>
      </c>
      <c r="K266" s="5" t="s">
        <v>1084</v>
      </c>
      <c r="L266" s="68" t="s">
        <v>76</v>
      </c>
    </row>
    <row r="267" spans="1:12" s="5" customFormat="1" ht="36" customHeight="1" thickBot="1" x14ac:dyDescent="0.25">
      <c r="A267" s="121" cm="1">
        <f t="array" ref="A267">ROW(A267:A267)-4</f>
        <v>263</v>
      </c>
      <c r="B267" s="5" t="s">
        <v>1088</v>
      </c>
      <c r="C267" s="80" t="s">
        <v>21</v>
      </c>
      <c r="D267" s="5" t="s">
        <v>1087</v>
      </c>
      <c r="E267" s="68" t="s">
        <v>1090</v>
      </c>
      <c r="F267" s="68" t="s">
        <v>1089</v>
      </c>
      <c r="G267" s="95">
        <v>2022038</v>
      </c>
      <c r="H267" s="68"/>
      <c r="I267" s="68" t="s">
        <v>1029</v>
      </c>
      <c r="J267" s="74" t="s">
        <v>1091</v>
      </c>
      <c r="K267" s="5" t="s">
        <v>743</v>
      </c>
      <c r="L267" s="5" t="s">
        <v>18</v>
      </c>
    </row>
    <row r="268" spans="1:12" s="5" customFormat="1" ht="36" customHeight="1" thickBot="1" x14ac:dyDescent="0.25">
      <c r="A268" s="121" cm="1">
        <f t="array" ref="A268">ROW(A268:A268)-4</f>
        <v>264</v>
      </c>
      <c r="B268" s="5" t="s">
        <v>1092</v>
      </c>
      <c r="C268" s="68" t="s">
        <v>32</v>
      </c>
      <c r="D268" s="5" t="s">
        <v>1093</v>
      </c>
      <c r="E268" s="68" t="s">
        <v>1095</v>
      </c>
      <c r="F268" s="35" t="s">
        <v>1094</v>
      </c>
      <c r="G268" s="95">
        <v>1868810</v>
      </c>
      <c r="H268" s="68" t="s">
        <v>856</v>
      </c>
      <c r="I268" s="68" t="s">
        <v>960</v>
      </c>
      <c r="J268" s="74" t="s">
        <v>1096</v>
      </c>
      <c r="K268" s="78" t="s">
        <v>1097</v>
      </c>
      <c r="L268" s="68" t="s">
        <v>76</v>
      </c>
    </row>
    <row r="269" spans="1:12" s="5" customFormat="1" ht="36" customHeight="1" thickBot="1" x14ac:dyDescent="0.25">
      <c r="A269" s="121" cm="1">
        <f t="array" ref="A269">ROW(A269:A269)-4</f>
        <v>265</v>
      </c>
      <c r="B269" s="5" t="s">
        <v>1111</v>
      </c>
      <c r="C269" s="87" t="s">
        <v>23</v>
      </c>
      <c r="D269" s="5" t="s">
        <v>1098</v>
      </c>
      <c r="E269" s="68" t="s">
        <v>1100</v>
      </c>
      <c r="F269" s="68" t="s">
        <v>1099</v>
      </c>
      <c r="G269" s="95">
        <v>10148279</v>
      </c>
      <c r="H269" s="68" t="s">
        <v>856</v>
      </c>
      <c r="I269" s="68" t="s">
        <v>963</v>
      </c>
      <c r="J269" s="74" t="s">
        <v>1101</v>
      </c>
      <c r="K269" s="81" t="s">
        <v>268</v>
      </c>
      <c r="L269" s="5" t="s">
        <v>18</v>
      </c>
    </row>
    <row r="270" spans="1:12" s="5" customFormat="1" ht="36" customHeight="1" thickBot="1" x14ac:dyDescent="0.25">
      <c r="A270" s="121" cm="1">
        <f t="array" ref="A270">ROW(A270:A270)-4</f>
        <v>266</v>
      </c>
      <c r="B270" s="5" t="s">
        <v>1112</v>
      </c>
      <c r="C270" s="87" t="s">
        <v>24</v>
      </c>
      <c r="D270" s="5" t="s">
        <v>1102</v>
      </c>
      <c r="E270" s="68" t="s">
        <v>169</v>
      </c>
      <c r="F270" s="68" t="s">
        <v>997</v>
      </c>
      <c r="G270" s="95">
        <v>4562507</v>
      </c>
      <c r="H270" s="68" t="s">
        <v>856</v>
      </c>
      <c r="I270" s="68" t="s">
        <v>963</v>
      </c>
      <c r="J270" s="74" t="s">
        <v>1103</v>
      </c>
      <c r="K270" s="78" t="s">
        <v>155</v>
      </c>
      <c r="L270" s="5" t="s">
        <v>18</v>
      </c>
    </row>
    <row r="271" spans="1:12" s="5" customFormat="1" ht="36" customHeight="1" x14ac:dyDescent="0.2">
      <c r="A271" s="121" cm="1">
        <f t="array" ref="A271">ROW(A271:A271)-4</f>
        <v>267</v>
      </c>
      <c r="B271" s="5" t="s">
        <v>1113</v>
      </c>
      <c r="C271" s="86" t="s">
        <v>32</v>
      </c>
      <c r="D271" s="5" t="s">
        <v>1104</v>
      </c>
      <c r="E271" s="68" t="s">
        <v>1107</v>
      </c>
      <c r="F271" s="68" t="s">
        <v>120</v>
      </c>
      <c r="G271" s="95">
        <v>1757335</v>
      </c>
      <c r="H271" s="68" t="s">
        <v>856</v>
      </c>
      <c r="I271" s="68" t="s">
        <v>963</v>
      </c>
      <c r="J271" s="74" t="s">
        <v>1105</v>
      </c>
      <c r="K271" s="81" t="s">
        <v>155</v>
      </c>
      <c r="L271" s="5" t="s">
        <v>18</v>
      </c>
    </row>
    <row r="272" spans="1:12" s="5" customFormat="1" ht="36" customHeight="1" x14ac:dyDescent="0.2">
      <c r="A272" s="121" cm="1">
        <f t="array" ref="A272">ROW(A272:A272)-4</f>
        <v>268</v>
      </c>
      <c r="B272" s="5" t="s">
        <v>1114</v>
      </c>
      <c r="C272" s="87" t="s">
        <v>23</v>
      </c>
      <c r="D272" s="5" t="s">
        <v>1106</v>
      </c>
      <c r="E272" s="68" t="s">
        <v>169</v>
      </c>
      <c r="F272" s="68" t="s">
        <v>1110</v>
      </c>
      <c r="G272" s="95">
        <v>3468568</v>
      </c>
      <c r="H272" s="68" t="s">
        <v>856</v>
      </c>
      <c r="I272" s="68" t="s">
        <v>981</v>
      </c>
      <c r="J272" s="74" t="s">
        <v>1109</v>
      </c>
      <c r="K272" s="89" t="s">
        <v>1108</v>
      </c>
      <c r="L272" s="5" t="s">
        <v>18</v>
      </c>
    </row>
    <row r="273" spans="1:12" s="5" customFormat="1" ht="36" customHeight="1" thickBot="1" x14ac:dyDescent="0.25">
      <c r="A273" s="121" cm="1">
        <f t="array" ref="A273">ROW(A273:A273)-4</f>
        <v>269</v>
      </c>
      <c r="B273" s="70" t="s">
        <v>1117</v>
      </c>
      <c r="C273" s="87" t="s">
        <v>24</v>
      </c>
      <c r="D273" s="5" t="s">
        <v>1118</v>
      </c>
      <c r="E273" s="68" t="s">
        <v>84</v>
      </c>
      <c r="F273" s="68" t="s">
        <v>84</v>
      </c>
      <c r="G273" s="95">
        <v>26909880</v>
      </c>
      <c r="H273" s="68" t="s">
        <v>854</v>
      </c>
      <c r="I273" s="68" t="s">
        <v>1120</v>
      </c>
      <c r="J273" s="74" t="s">
        <v>1119</v>
      </c>
      <c r="K273" s="88" t="s">
        <v>88</v>
      </c>
      <c r="L273" s="5" t="s">
        <v>59</v>
      </c>
    </row>
    <row r="274" spans="1:12" s="5" customFormat="1" ht="36" customHeight="1" thickBot="1" x14ac:dyDescent="0.25">
      <c r="A274" s="121" cm="1">
        <f t="array" ref="A274">ROW(A274:A274)-4</f>
        <v>270</v>
      </c>
      <c r="B274" s="5" t="s">
        <v>1143</v>
      </c>
      <c r="C274" s="86" t="s">
        <v>32</v>
      </c>
      <c r="D274" s="5" t="s">
        <v>1121</v>
      </c>
      <c r="E274" s="68" t="s">
        <v>1123</v>
      </c>
      <c r="F274" s="68" t="s">
        <v>1122</v>
      </c>
      <c r="G274" s="95">
        <v>1891122</v>
      </c>
      <c r="H274" s="68" t="s">
        <v>868</v>
      </c>
      <c r="I274" s="68" t="s">
        <v>1086</v>
      </c>
      <c r="J274" s="74" t="s">
        <v>1124</v>
      </c>
      <c r="K274" s="78" t="s">
        <v>681</v>
      </c>
      <c r="L274" s="68" t="s">
        <v>76</v>
      </c>
    </row>
    <row r="275" spans="1:12" s="5" customFormat="1" ht="36" customHeight="1" x14ac:dyDescent="0.2">
      <c r="A275" s="121" cm="1">
        <f t="array" ref="A275">ROW(A275:A275)-4</f>
        <v>271</v>
      </c>
      <c r="B275" s="5" t="s">
        <v>1144</v>
      </c>
      <c r="C275" s="86" t="s">
        <v>325</v>
      </c>
      <c r="D275" s="5" t="s">
        <v>1125</v>
      </c>
      <c r="E275" s="68" t="s">
        <v>987</v>
      </c>
      <c r="F275" s="69" t="s">
        <v>986</v>
      </c>
      <c r="G275" s="95">
        <v>3272330</v>
      </c>
      <c r="H275" s="68" t="s">
        <v>868</v>
      </c>
      <c r="I275" s="68" t="s">
        <v>1128</v>
      </c>
      <c r="J275" s="74" t="s">
        <v>1127</v>
      </c>
      <c r="K275" s="78" t="s">
        <v>1126</v>
      </c>
      <c r="L275" s="68" t="s">
        <v>76</v>
      </c>
    </row>
    <row r="276" spans="1:12" s="5" customFormat="1" ht="36" customHeight="1" thickBot="1" x14ac:dyDescent="0.25">
      <c r="A276" s="121" cm="1">
        <f t="array" ref="A276">ROW(A276:A276)-4</f>
        <v>272</v>
      </c>
      <c r="B276" s="5" t="s">
        <v>1145</v>
      </c>
      <c r="C276" s="68" t="s">
        <v>32</v>
      </c>
      <c r="D276" s="5" t="s">
        <v>1129</v>
      </c>
      <c r="E276" s="68" t="s">
        <v>169</v>
      </c>
      <c r="F276" s="68" t="s">
        <v>171</v>
      </c>
      <c r="G276" s="95">
        <v>4197423</v>
      </c>
      <c r="H276" s="68" t="s">
        <v>854</v>
      </c>
      <c r="I276" s="68" t="s">
        <v>1029</v>
      </c>
      <c r="J276" s="74" t="s">
        <v>1130</v>
      </c>
      <c r="K276" s="5" t="s">
        <v>112</v>
      </c>
      <c r="L276" s="5" t="s">
        <v>18</v>
      </c>
    </row>
    <row r="277" spans="1:12" s="5" customFormat="1" ht="36" customHeight="1" x14ac:dyDescent="0.2">
      <c r="A277" s="121" cm="1">
        <f t="array" ref="A277">ROW(A277:A277)-4</f>
        <v>273</v>
      </c>
      <c r="B277" s="5" t="s">
        <v>1146</v>
      </c>
      <c r="C277" s="68" t="s">
        <v>32</v>
      </c>
      <c r="D277" s="5" t="s">
        <v>1131</v>
      </c>
      <c r="E277" s="68" t="s">
        <v>1133</v>
      </c>
      <c r="F277" s="68" t="s">
        <v>339</v>
      </c>
      <c r="G277" s="95">
        <v>2749756</v>
      </c>
      <c r="H277" s="68" t="s">
        <v>854</v>
      </c>
      <c r="I277" s="68" t="s">
        <v>1086</v>
      </c>
      <c r="J277" s="74" t="s">
        <v>1132</v>
      </c>
      <c r="K277" s="78" t="s">
        <v>405</v>
      </c>
      <c r="L277" s="68" t="s">
        <v>76</v>
      </c>
    </row>
    <row r="278" spans="1:12" s="5" customFormat="1" ht="36" customHeight="1" x14ac:dyDescent="0.2">
      <c r="A278" s="121" cm="1">
        <f t="array" ref="A278">ROW(A278:A278)-4</f>
        <v>274</v>
      </c>
      <c r="B278" s="5" t="s">
        <v>1147</v>
      </c>
      <c r="C278" s="80" t="s">
        <v>29</v>
      </c>
      <c r="D278" s="5">
        <v>1131735</v>
      </c>
      <c r="E278" s="68" t="s">
        <v>53</v>
      </c>
      <c r="F278" s="68" t="s">
        <v>1134</v>
      </c>
      <c r="G278" s="95">
        <v>3584894</v>
      </c>
      <c r="H278" s="68" t="s">
        <v>854</v>
      </c>
      <c r="I278" s="68" t="s">
        <v>1086</v>
      </c>
      <c r="J278" s="74" t="s">
        <v>1135</v>
      </c>
      <c r="K278" s="69" t="s">
        <v>731</v>
      </c>
      <c r="L278" s="5" t="s">
        <v>59</v>
      </c>
    </row>
    <row r="279" spans="1:12" s="5" customFormat="1" ht="36" customHeight="1" x14ac:dyDescent="0.2">
      <c r="A279" s="121" cm="1">
        <f t="array" ref="A279">ROW(A279:A279)-4</f>
        <v>275</v>
      </c>
      <c r="B279" s="5" t="s">
        <v>1137</v>
      </c>
      <c r="C279" s="5" t="s">
        <v>23</v>
      </c>
      <c r="D279" s="5">
        <v>1119593</v>
      </c>
      <c r="E279" s="68" t="s">
        <v>53</v>
      </c>
      <c r="F279" s="68" t="s">
        <v>1138</v>
      </c>
      <c r="G279" s="95">
        <v>2847023</v>
      </c>
      <c r="H279" s="68" t="s">
        <v>868</v>
      </c>
      <c r="I279" s="68" t="s">
        <v>1086</v>
      </c>
      <c r="J279" s="74" t="s">
        <v>1136</v>
      </c>
      <c r="K279" s="69" t="s">
        <v>454</v>
      </c>
      <c r="L279" s="5" t="s">
        <v>59</v>
      </c>
    </row>
    <row r="280" spans="1:12" s="5" customFormat="1" ht="36" customHeight="1" thickBot="1" x14ac:dyDescent="0.25">
      <c r="A280" s="121" cm="1">
        <f t="array" ref="A280">ROW(A280:A280)-4</f>
        <v>276</v>
      </c>
      <c r="B280" s="5" t="s">
        <v>1139</v>
      </c>
      <c r="C280" s="68" t="s">
        <v>21</v>
      </c>
      <c r="D280" s="5">
        <v>1124517</v>
      </c>
      <c r="E280" s="68" t="s">
        <v>53</v>
      </c>
      <c r="F280" s="68" t="s">
        <v>955</v>
      </c>
      <c r="G280" s="95">
        <v>2332561</v>
      </c>
      <c r="H280" s="68" t="s">
        <v>707</v>
      </c>
      <c r="I280" s="68" t="s">
        <v>963</v>
      </c>
      <c r="J280" s="74" t="s">
        <v>1140</v>
      </c>
      <c r="K280" s="69" t="s">
        <v>991</v>
      </c>
      <c r="L280" s="5" t="s">
        <v>59</v>
      </c>
    </row>
    <row r="281" spans="1:12" s="5" customFormat="1" ht="36" customHeight="1" thickBot="1" x14ac:dyDescent="0.25">
      <c r="A281" s="121" cm="1">
        <f t="array" ref="A281">ROW(A281:A281)-4</f>
        <v>277</v>
      </c>
      <c r="B281" s="5" t="s">
        <v>1148</v>
      </c>
      <c r="C281" s="87" t="s">
        <v>24</v>
      </c>
      <c r="D281" s="5" t="s">
        <v>1141</v>
      </c>
      <c r="E281" s="68" t="s">
        <v>169</v>
      </c>
      <c r="F281" s="68" t="s">
        <v>70</v>
      </c>
      <c r="G281" s="95">
        <v>2923926</v>
      </c>
      <c r="H281" s="68" t="s">
        <v>856</v>
      </c>
      <c r="I281" s="68" t="s">
        <v>981</v>
      </c>
      <c r="J281" s="74" t="s">
        <v>1142</v>
      </c>
      <c r="K281" s="82" t="s">
        <v>1108</v>
      </c>
      <c r="L281" s="5" t="s">
        <v>18</v>
      </c>
    </row>
    <row r="282" spans="1:12" ht="36" customHeight="1" thickBot="1" x14ac:dyDescent="0.25">
      <c r="A282" s="121" cm="1">
        <f t="array" ref="A282">ROW(A282:A282)-4</f>
        <v>278</v>
      </c>
      <c r="B282" s="52" t="s">
        <v>1151</v>
      </c>
      <c r="C282" s="17" t="s">
        <v>23</v>
      </c>
      <c r="D282" s="1" t="s">
        <v>1268</v>
      </c>
      <c r="E282" s="17" t="s">
        <v>1152</v>
      </c>
      <c r="F282" s="17" t="s">
        <v>70</v>
      </c>
      <c r="G282" s="94">
        <v>3521377</v>
      </c>
      <c r="H282" s="17" t="s">
        <v>893</v>
      </c>
      <c r="I282" s="17" t="s">
        <v>960</v>
      </c>
      <c r="J282" s="79" t="s">
        <v>1149</v>
      </c>
      <c r="K282" s="85" t="s">
        <v>268</v>
      </c>
      <c r="L282" s="1" t="s">
        <v>18</v>
      </c>
    </row>
    <row r="283" spans="1:12" ht="36" customHeight="1" thickBot="1" x14ac:dyDescent="0.25">
      <c r="A283" s="121" cm="1">
        <f t="array" ref="A283">ROW(A283:A283)-4</f>
        <v>279</v>
      </c>
      <c r="B283" s="1" t="s">
        <v>1153</v>
      </c>
      <c r="C283" s="17" t="s">
        <v>19</v>
      </c>
      <c r="D283" s="1" t="s">
        <v>1150</v>
      </c>
      <c r="E283" s="58" t="s">
        <v>482</v>
      </c>
      <c r="F283" s="1" t="s">
        <v>209</v>
      </c>
      <c r="G283" s="94">
        <v>14976635</v>
      </c>
      <c r="H283" s="17" t="s">
        <v>893</v>
      </c>
      <c r="I283" s="17" t="s">
        <v>981</v>
      </c>
      <c r="J283" s="79" t="s">
        <v>1154</v>
      </c>
      <c r="K283" s="65" t="s">
        <v>155</v>
      </c>
      <c r="L283" s="1" t="s">
        <v>18</v>
      </c>
    </row>
    <row r="284" spans="1:12" ht="36" customHeight="1" x14ac:dyDescent="0.2">
      <c r="A284" s="121" cm="1">
        <f t="array" ref="A284">ROW(A284:A284)-4</f>
        <v>280</v>
      </c>
      <c r="B284" s="1" t="s">
        <v>1167</v>
      </c>
      <c r="C284" s="19" t="s">
        <v>24</v>
      </c>
      <c r="D284" s="1" t="s">
        <v>1155</v>
      </c>
      <c r="E284" s="17" t="s">
        <v>1157</v>
      </c>
      <c r="F284" s="17" t="s">
        <v>1156</v>
      </c>
      <c r="G284" s="94">
        <v>2542280</v>
      </c>
      <c r="H284" s="17" t="s">
        <v>868</v>
      </c>
      <c r="I284" s="17" t="s">
        <v>960</v>
      </c>
      <c r="J284" s="79" t="s">
        <v>1159</v>
      </c>
      <c r="K284" s="83" t="s">
        <v>1158</v>
      </c>
      <c r="L284" s="1" t="s">
        <v>18</v>
      </c>
    </row>
    <row r="285" spans="1:12" ht="36" customHeight="1" x14ac:dyDescent="0.2">
      <c r="A285" s="121" cm="1">
        <f t="array" ref="A285">ROW(A285:A285)-4</f>
        <v>281</v>
      </c>
      <c r="B285" s="1" t="s">
        <v>1168</v>
      </c>
      <c r="C285" s="11" t="s">
        <v>19</v>
      </c>
      <c r="D285" s="1" t="s">
        <v>1160</v>
      </c>
      <c r="E285" s="17" t="s">
        <v>53</v>
      </c>
      <c r="F285" s="17" t="s">
        <v>1138</v>
      </c>
      <c r="G285" s="94">
        <v>2063989</v>
      </c>
      <c r="H285" s="17" t="s">
        <v>868</v>
      </c>
      <c r="I285" s="17" t="s">
        <v>1086</v>
      </c>
      <c r="J285" s="79" t="s">
        <v>1161</v>
      </c>
      <c r="K285" s="58" t="s">
        <v>454</v>
      </c>
      <c r="L285" s="1" t="s">
        <v>59</v>
      </c>
    </row>
    <row r="286" spans="1:12" ht="36" customHeight="1" x14ac:dyDescent="0.2">
      <c r="A286" s="121" cm="1">
        <f t="array" ref="A286">ROW(A286:A286)-4</f>
        <v>282</v>
      </c>
      <c r="B286" s="1" t="s">
        <v>1169</v>
      </c>
      <c r="C286" s="90" t="s">
        <v>46</v>
      </c>
      <c r="D286" s="1">
        <v>1130532</v>
      </c>
      <c r="E286" s="17" t="s">
        <v>53</v>
      </c>
      <c r="F286" s="34" t="s">
        <v>394</v>
      </c>
      <c r="G286" s="94">
        <v>1931203</v>
      </c>
      <c r="H286" s="17" t="s">
        <v>854</v>
      </c>
      <c r="I286" s="17" t="s">
        <v>1086</v>
      </c>
      <c r="J286" s="79" t="s">
        <v>1162</v>
      </c>
      <c r="K286" s="58" t="s">
        <v>1163</v>
      </c>
      <c r="L286" s="1" t="s">
        <v>59</v>
      </c>
    </row>
    <row r="287" spans="1:12" ht="36" customHeight="1" x14ac:dyDescent="0.2">
      <c r="A287" s="121" cm="1">
        <f t="array" ref="A287">ROW(A287:A287)-4</f>
        <v>283</v>
      </c>
      <c r="B287" s="1" t="s">
        <v>1170</v>
      </c>
      <c r="C287" s="17" t="s">
        <v>46</v>
      </c>
      <c r="D287" s="1">
        <v>1130528</v>
      </c>
      <c r="E287" s="17" t="s">
        <v>53</v>
      </c>
      <c r="F287" s="34" t="s">
        <v>394</v>
      </c>
      <c r="G287" s="94" t="s">
        <v>1281</v>
      </c>
      <c r="H287" s="17" t="s">
        <v>854</v>
      </c>
      <c r="I287" s="17" t="s">
        <v>1086</v>
      </c>
      <c r="J287" s="79" t="s">
        <v>1164</v>
      </c>
      <c r="K287" s="58" t="s">
        <v>1163</v>
      </c>
      <c r="L287" s="1" t="s">
        <v>59</v>
      </c>
    </row>
    <row r="288" spans="1:12" ht="36" customHeight="1" x14ac:dyDescent="0.2">
      <c r="A288" s="121" cm="1">
        <f t="array" ref="A288">ROW(A288:A288)-4</f>
        <v>284</v>
      </c>
      <c r="B288" s="1" t="s">
        <v>1166</v>
      </c>
      <c r="C288" s="19" t="s">
        <v>23</v>
      </c>
      <c r="D288" s="1">
        <v>1130525</v>
      </c>
      <c r="E288" s="17" t="s">
        <v>53</v>
      </c>
      <c r="F288" s="34" t="s">
        <v>394</v>
      </c>
      <c r="G288" s="94" t="s">
        <v>1280</v>
      </c>
      <c r="H288" s="17" t="s">
        <v>854</v>
      </c>
      <c r="I288" s="17" t="s">
        <v>1086</v>
      </c>
      <c r="J288" s="79" t="s">
        <v>1165</v>
      </c>
      <c r="K288" s="58" t="s">
        <v>1163</v>
      </c>
      <c r="L288" s="1" t="s">
        <v>59</v>
      </c>
    </row>
    <row r="289" spans="1:12" ht="36" customHeight="1" x14ac:dyDescent="0.2">
      <c r="A289" s="121" cm="1">
        <f t="array" ref="A289">ROW(A289:A289)-4</f>
        <v>285</v>
      </c>
      <c r="B289" s="52" t="s">
        <v>1171</v>
      </c>
      <c r="C289" s="90" t="s">
        <v>21</v>
      </c>
      <c r="D289" s="1">
        <v>1134063</v>
      </c>
      <c r="E289" s="17" t="s">
        <v>53</v>
      </c>
      <c r="F289" s="34" t="s">
        <v>1174</v>
      </c>
      <c r="G289" s="94">
        <v>9717847</v>
      </c>
      <c r="H289" s="17" t="s">
        <v>942</v>
      </c>
      <c r="I289" s="17" t="s">
        <v>1173</v>
      </c>
      <c r="J289" s="79" t="s">
        <v>1172</v>
      </c>
      <c r="K289" s="58" t="s">
        <v>490</v>
      </c>
      <c r="L289" s="1" t="s">
        <v>59</v>
      </c>
    </row>
    <row r="290" spans="1:12" ht="36" customHeight="1" x14ac:dyDescent="0.2">
      <c r="A290" s="121" cm="1">
        <f t="array" ref="A290">ROW(A290:A290)-4</f>
        <v>286</v>
      </c>
      <c r="B290" s="1" t="s">
        <v>1175</v>
      </c>
      <c r="C290" s="90" t="s">
        <v>46</v>
      </c>
      <c r="D290" s="1">
        <v>1133324</v>
      </c>
      <c r="E290" s="17" t="s">
        <v>53</v>
      </c>
      <c r="F290" s="34" t="s">
        <v>1177</v>
      </c>
      <c r="G290" s="94">
        <v>757784.71</v>
      </c>
      <c r="H290" s="17" t="s">
        <v>963</v>
      </c>
      <c r="I290" s="17" t="s">
        <v>1178</v>
      </c>
      <c r="J290" s="79" t="s">
        <v>1176</v>
      </c>
      <c r="K290" s="58" t="s">
        <v>1179</v>
      </c>
      <c r="L290" s="1" t="s">
        <v>59</v>
      </c>
    </row>
    <row r="291" spans="1:12" ht="36" customHeight="1" x14ac:dyDescent="0.2">
      <c r="A291" s="121" cm="1">
        <f t="array" ref="A291">ROW(A291:A291)-4</f>
        <v>287</v>
      </c>
      <c r="B291" s="1" t="s">
        <v>1180</v>
      </c>
      <c r="C291" s="11" t="s">
        <v>29</v>
      </c>
      <c r="D291" s="1">
        <v>1130687</v>
      </c>
      <c r="E291" s="17" t="s">
        <v>53</v>
      </c>
      <c r="F291" s="34" t="s">
        <v>1181</v>
      </c>
      <c r="G291" s="94">
        <v>377000.3</v>
      </c>
      <c r="H291" s="17" t="s">
        <v>942</v>
      </c>
      <c r="I291" s="17" t="s">
        <v>1173</v>
      </c>
      <c r="J291" s="79" t="s">
        <v>1182</v>
      </c>
      <c r="K291" s="58" t="s">
        <v>631</v>
      </c>
      <c r="L291" s="1" t="s">
        <v>59</v>
      </c>
    </row>
    <row r="292" spans="1:12" ht="36" customHeight="1" thickBot="1" x14ac:dyDescent="0.25">
      <c r="A292" s="121" cm="1">
        <f t="array" ref="A292">ROW(A292:A292)-4</f>
        <v>288</v>
      </c>
      <c r="B292" s="1" t="s">
        <v>1216</v>
      </c>
      <c r="C292" s="90" t="s">
        <v>12</v>
      </c>
      <c r="D292" s="1">
        <v>1134568</v>
      </c>
      <c r="E292" s="17" t="s">
        <v>53</v>
      </c>
      <c r="F292" s="34" t="s">
        <v>1183</v>
      </c>
      <c r="G292" s="94">
        <v>1394698</v>
      </c>
      <c r="H292" s="17" t="s">
        <v>942</v>
      </c>
      <c r="I292" s="17" t="s">
        <v>1173</v>
      </c>
      <c r="J292" s="79" t="s">
        <v>1184</v>
      </c>
      <c r="K292" s="58" t="s">
        <v>1185</v>
      </c>
      <c r="L292" s="1" t="s">
        <v>59</v>
      </c>
    </row>
    <row r="293" spans="1:12" ht="36" customHeight="1" thickBot="1" x14ac:dyDescent="0.25">
      <c r="A293" s="121" cm="1">
        <f t="array" ref="A293">ROW(A293:A293)-4</f>
        <v>289</v>
      </c>
      <c r="B293" s="1" t="s">
        <v>1187</v>
      </c>
      <c r="C293" s="19" t="s">
        <v>23</v>
      </c>
      <c r="D293" s="1" t="s">
        <v>1186</v>
      </c>
      <c r="E293" s="17" t="s">
        <v>1190</v>
      </c>
      <c r="F293" s="17" t="s">
        <v>70</v>
      </c>
      <c r="G293" s="94">
        <v>19124354</v>
      </c>
      <c r="H293" s="17" t="s">
        <v>893</v>
      </c>
      <c r="I293" s="17" t="s">
        <v>1188</v>
      </c>
      <c r="J293" s="79" t="s">
        <v>1189</v>
      </c>
      <c r="K293" s="83" t="s">
        <v>512</v>
      </c>
      <c r="L293" s="1" t="s">
        <v>18</v>
      </c>
    </row>
    <row r="294" spans="1:12" ht="36" customHeight="1" thickBot="1" x14ac:dyDescent="0.25">
      <c r="A294" s="121" cm="1">
        <f t="array" ref="A294">ROW(A294:A294)-4</f>
        <v>290</v>
      </c>
      <c r="B294" s="1" t="s">
        <v>1192</v>
      </c>
      <c r="C294" s="90" t="s">
        <v>270</v>
      </c>
      <c r="D294" s="1" t="s">
        <v>1191</v>
      </c>
      <c r="E294" s="58" t="s">
        <v>1195</v>
      </c>
      <c r="F294" s="34" t="s">
        <v>1194</v>
      </c>
      <c r="G294" s="94">
        <v>2581298</v>
      </c>
      <c r="H294" s="17" t="s">
        <v>942</v>
      </c>
      <c r="I294" s="17" t="s">
        <v>1193</v>
      </c>
      <c r="J294" s="79" t="s">
        <v>1196</v>
      </c>
      <c r="K294" s="85" t="s">
        <v>168</v>
      </c>
      <c r="L294" s="17" t="s">
        <v>76</v>
      </c>
    </row>
    <row r="295" spans="1:12" ht="36" customHeight="1" thickBot="1" x14ac:dyDescent="0.25">
      <c r="A295" s="121" cm="1">
        <f t="array" ref="A295">ROW(A295:A295)-4</f>
        <v>291</v>
      </c>
      <c r="B295" s="1" t="s">
        <v>1198</v>
      </c>
      <c r="C295" s="90" t="s">
        <v>1215</v>
      </c>
      <c r="D295" s="1" t="s">
        <v>1197</v>
      </c>
      <c r="E295" s="1" t="s">
        <v>1201</v>
      </c>
      <c r="F295" s="1" t="s">
        <v>1199</v>
      </c>
      <c r="G295" s="94">
        <v>1882296</v>
      </c>
      <c r="H295" s="17" t="s">
        <v>893</v>
      </c>
      <c r="I295" s="17" t="s">
        <v>1188</v>
      </c>
      <c r="J295" s="1" t="s">
        <v>1200</v>
      </c>
      <c r="K295" s="85" t="s">
        <v>677</v>
      </c>
      <c r="L295" s="1" t="s">
        <v>18</v>
      </c>
    </row>
    <row r="296" spans="1:12" ht="36" customHeight="1" x14ac:dyDescent="0.2">
      <c r="A296" s="121" cm="1">
        <f t="array" ref="A296">ROW(A296:A296)-4</f>
        <v>292</v>
      </c>
      <c r="B296" s="1" t="s">
        <v>1206</v>
      </c>
      <c r="C296" s="17" t="s">
        <v>32</v>
      </c>
      <c r="D296" s="1" t="s">
        <v>1202</v>
      </c>
      <c r="E296" s="17" t="s">
        <v>1190</v>
      </c>
      <c r="F296" s="58" t="s">
        <v>1205</v>
      </c>
      <c r="G296" s="94">
        <v>5659276</v>
      </c>
      <c r="H296" s="17" t="s">
        <v>893</v>
      </c>
      <c r="I296" s="17" t="s">
        <v>1204</v>
      </c>
      <c r="J296" s="1" t="s">
        <v>1203</v>
      </c>
      <c r="K296" s="85" t="s">
        <v>1032</v>
      </c>
      <c r="L296" s="17" t="s">
        <v>76</v>
      </c>
    </row>
    <row r="297" spans="1:12" ht="36" customHeight="1" x14ac:dyDescent="0.2">
      <c r="A297" s="121" cm="1">
        <f t="array" ref="A297">ROW(A297:A297)-4</f>
        <v>293</v>
      </c>
      <c r="B297" s="1" t="s">
        <v>1207</v>
      </c>
      <c r="C297" s="11" t="s">
        <v>29</v>
      </c>
      <c r="D297" s="1">
        <v>1133457</v>
      </c>
      <c r="E297" s="17" t="s">
        <v>53</v>
      </c>
      <c r="F297" s="34" t="s">
        <v>1181</v>
      </c>
      <c r="G297" s="94">
        <v>321894.23</v>
      </c>
      <c r="H297" s="17" t="s">
        <v>893</v>
      </c>
      <c r="I297" s="17" t="s">
        <v>1209</v>
      </c>
      <c r="J297" s="58" t="s">
        <v>1208</v>
      </c>
      <c r="K297" s="58" t="s">
        <v>1210</v>
      </c>
      <c r="L297" s="1" t="s">
        <v>59</v>
      </c>
    </row>
    <row r="298" spans="1:12" ht="36" customHeight="1" thickBot="1" x14ac:dyDescent="0.25">
      <c r="A298" s="121" cm="1">
        <f t="array" ref="A298">ROW(A298:A298)-4</f>
        <v>294</v>
      </c>
      <c r="B298" s="1" t="s">
        <v>1278</v>
      </c>
      <c r="C298" s="90" t="s">
        <v>1214</v>
      </c>
      <c r="D298" s="1" t="s">
        <v>1211</v>
      </c>
      <c r="E298" s="17" t="s">
        <v>53</v>
      </c>
      <c r="F298" s="58" t="s">
        <v>884</v>
      </c>
      <c r="G298" s="94">
        <v>1254288</v>
      </c>
      <c r="H298" s="17" t="s">
        <v>893</v>
      </c>
      <c r="I298" s="17" t="s">
        <v>1086</v>
      </c>
      <c r="J298" s="79" t="s">
        <v>1212</v>
      </c>
      <c r="K298" s="58" t="s">
        <v>1213</v>
      </c>
      <c r="L298" s="1" t="s">
        <v>59</v>
      </c>
    </row>
    <row r="299" spans="1:12" ht="36" customHeight="1" thickBot="1" x14ac:dyDescent="0.25">
      <c r="A299" s="121" cm="1">
        <f t="array" ref="A299">ROW(A299:A299)-4</f>
        <v>295</v>
      </c>
      <c r="B299" s="52" t="s">
        <v>1277</v>
      </c>
      <c r="C299" s="19" t="s">
        <v>24</v>
      </c>
      <c r="D299" s="1" t="s">
        <v>1217</v>
      </c>
      <c r="E299" s="17" t="s">
        <v>1220</v>
      </c>
      <c r="F299" s="58" t="s">
        <v>1218</v>
      </c>
      <c r="G299" s="94">
        <v>10059892.949999999</v>
      </c>
      <c r="H299" s="17"/>
      <c r="I299" s="17" t="s">
        <v>1086</v>
      </c>
      <c r="J299" s="79" t="s">
        <v>1219</v>
      </c>
      <c r="K299" s="85" t="s">
        <v>268</v>
      </c>
      <c r="L299" s="1" t="s">
        <v>18</v>
      </c>
    </row>
    <row r="300" spans="1:12" ht="36" customHeight="1" thickBot="1" x14ac:dyDescent="0.25">
      <c r="A300" s="121" cm="1">
        <f t="array" ref="A300">ROW(A300:A300)-4</f>
        <v>296</v>
      </c>
      <c r="B300" s="1" t="s">
        <v>1223</v>
      </c>
      <c r="C300" s="68" t="s">
        <v>32</v>
      </c>
      <c r="D300" s="1" t="s">
        <v>1221</v>
      </c>
      <c r="E300" s="17" t="s">
        <v>1225</v>
      </c>
      <c r="F300" s="58" t="s">
        <v>1222</v>
      </c>
      <c r="G300" s="94">
        <v>2756626.76</v>
      </c>
      <c r="H300" s="17" t="s">
        <v>963</v>
      </c>
      <c r="I300" s="17" t="s">
        <v>1209</v>
      </c>
      <c r="J300" s="79" t="s">
        <v>1224</v>
      </c>
      <c r="K300" s="65" t="s">
        <v>405</v>
      </c>
      <c r="L300" s="17" t="s">
        <v>76</v>
      </c>
    </row>
    <row r="301" spans="1:12" s="5" customFormat="1" ht="36" customHeight="1" thickBot="1" x14ac:dyDescent="0.25">
      <c r="A301" s="121" cm="1">
        <f t="array" ref="A301">ROW(A301:A301)-4</f>
        <v>297</v>
      </c>
      <c r="B301" s="5" t="s">
        <v>1226</v>
      </c>
      <c r="C301" s="86" t="s">
        <v>47</v>
      </c>
      <c r="D301" s="5" t="s">
        <v>1227</v>
      </c>
      <c r="E301" s="68" t="s">
        <v>1190</v>
      </c>
      <c r="F301" s="68" t="s">
        <v>1228</v>
      </c>
      <c r="G301" s="95">
        <v>78906543.340000004</v>
      </c>
      <c r="H301" s="68" t="s">
        <v>942</v>
      </c>
      <c r="I301" s="68" t="s">
        <v>1086</v>
      </c>
      <c r="J301" s="74" t="s">
        <v>1229</v>
      </c>
      <c r="K301" s="82" t="s">
        <v>512</v>
      </c>
      <c r="L301" s="5" t="s">
        <v>18</v>
      </c>
    </row>
    <row r="302" spans="1:12" s="5" customFormat="1" ht="36" customHeight="1" x14ac:dyDescent="0.2">
      <c r="A302" s="121" cm="1">
        <f t="array" ref="A302">ROW(A302:A302)-4</f>
        <v>298</v>
      </c>
      <c r="B302" s="5" t="s">
        <v>1230</v>
      </c>
      <c r="C302" s="68" t="s">
        <v>32</v>
      </c>
      <c r="D302" s="5" t="s">
        <v>1231</v>
      </c>
      <c r="E302" s="68" t="s">
        <v>1190</v>
      </c>
      <c r="F302" s="69" t="s">
        <v>1233</v>
      </c>
      <c r="G302" s="95">
        <v>9936801.3800000008</v>
      </c>
      <c r="H302" s="68" t="s">
        <v>942</v>
      </c>
      <c r="I302" s="68" t="s">
        <v>995</v>
      </c>
      <c r="J302" s="74" t="s">
        <v>1232</v>
      </c>
      <c r="K302" s="82" t="s">
        <v>1012</v>
      </c>
      <c r="L302" s="68" t="s">
        <v>76</v>
      </c>
    </row>
    <row r="303" spans="1:12" s="5" customFormat="1" ht="36" customHeight="1" x14ac:dyDescent="0.2">
      <c r="A303" s="121" cm="1">
        <f t="array" ref="A303">ROW(A303:A303)-4</f>
        <v>299</v>
      </c>
      <c r="B303" s="5" t="s">
        <v>1234</v>
      </c>
      <c r="C303" s="86" t="s">
        <v>46</v>
      </c>
      <c r="D303" s="5">
        <v>1127003</v>
      </c>
      <c r="E303" s="68" t="s">
        <v>53</v>
      </c>
      <c r="F303" s="69" t="s">
        <v>1236</v>
      </c>
      <c r="G303" s="95">
        <v>344345.02</v>
      </c>
      <c r="H303" s="68" t="s">
        <v>893</v>
      </c>
      <c r="I303" s="68" t="s">
        <v>1209</v>
      </c>
      <c r="J303" s="74" t="s">
        <v>1235</v>
      </c>
      <c r="K303" s="69" t="s">
        <v>991</v>
      </c>
      <c r="L303" s="5" t="s">
        <v>59</v>
      </c>
    </row>
    <row r="304" spans="1:12" s="5" customFormat="1" ht="36" customHeight="1" x14ac:dyDescent="0.2">
      <c r="A304" s="121" cm="1">
        <f t="array" ref="A304">ROW(A304:A304)-4</f>
        <v>300</v>
      </c>
      <c r="B304" s="5" t="s">
        <v>1240</v>
      </c>
      <c r="C304" s="80" t="s">
        <v>29</v>
      </c>
      <c r="D304" s="5">
        <v>1135916</v>
      </c>
      <c r="E304" s="68" t="s">
        <v>53</v>
      </c>
      <c r="F304" s="69" t="s">
        <v>1239</v>
      </c>
      <c r="G304" s="95">
        <v>210509.49</v>
      </c>
      <c r="H304" s="68" t="s">
        <v>868</v>
      </c>
      <c r="I304" s="68" t="s">
        <v>960</v>
      </c>
      <c r="J304" s="74" t="s">
        <v>1237</v>
      </c>
      <c r="K304" s="69" t="s">
        <v>1238</v>
      </c>
      <c r="L304" s="5" t="s">
        <v>59</v>
      </c>
    </row>
    <row r="305" spans="1:12" s="5" customFormat="1" ht="36" customHeight="1" x14ac:dyDescent="0.2">
      <c r="A305" s="121" cm="1">
        <f t="array" ref="A305">ROW(A305:A305)-4</f>
        <v>301</v>
      </c>
      <c r="B305" s="5" t="s">
        <v>1243</v>
      </c>
      <c r="C305" s="86" t="s">
        <v>21</v>
      </c>
      <c r="D305" s="5">
        <v>1133542</v>
      </c>
      <c r="E305" s="68" t="s">
        <v>53</v>
      </c>
      <c r="F305" s="40" t="s">
        <v>394</v>
      </c>
      <c r="G305" s="95">
        <v>618308.39</v>
      </c>
      <c r="H305" s="68" t="s">
        <v>893</v>
      </c>
      <c r="I305" s="68" t="s">
        <v>960</v>
      </c>
      <c r="J305" s="74" t="s">
        <v>1242</v>
      </c>
      <c r="K305" s="69" t="s">
        <v>1241</v>
      </c>
      <c r="L305" s="5" t="s">
        <v>59</v>
      </c>
    </row>
    <row r="306" spans="1:12" s="5" customFormat="1" ht="36" customHeight="1" x14ac:dyDescent="0.2">
      <c r="A306" s="121" cm="1">
        <f t="array" ref="A306">ROW(A306:A306)-4</f>
        <v>302</v>
      </c>
      <c r="B306" s="5" t="s">
        <v>1245</v>
      </c>
      <c r="C306" s="86" t="s">
        <v>12</v>
      </c>
      <c r="D306" s="5">
        <v>1132767</v>
      </c>
      <c r="E306" s="68" t="s">
        <v>53</v>
      </c>
      <c r="F306" s="40" t="s">
        <v>904</v>
      </c>
      <c r="G306" s="95">
        <v>5833820</v>
      </c>
      <c r="H306" s="68" t="s">
        <v>981</v>
      </c>
      <c r="I306" s="68" t="s">
        <v>1120</v>
      </c>
      <c r="J306" s="74" t="s">
        <v>1244</v>
      </c>
      <c r="K306" s="69" t="s">
        <v>903</v>
      </c>
      <c r="L306" s="5" t="s">
        <v>59</v>
      </c>
    </row>
    <row r="307" spans="1:12" ht="36" customHeight="1" thickBot="1" x14ac:dyDescent="0.25">
      <c r="A307" s="121" cm="1">
        <f t="array" ref="A307">ROW(A307:A307)-4</f>
        <v>303</v>
      </c>
      <c r="B307" s="52" t="s">
        <v>1246</v>
      </c>
      <c r="C307" s="11" t="s">
        <v>46</v>
      </c>
      <c r="D307" s="1">
        <v>1132344</v>
      </c>
      <c r="E307" s="17" t="s">
        <v>53</v>
      </c>
      <c r="F307" s="34" t="s">
        <v>1248</v>
      </c>
      <c r="G307" s="94">
        <v>3426971</v>
      </c>
      <c r="H307" s="17" t="s">
        <v>963</v>
      </c>
      <c r="I307" s="17" t="s">
        <v>1120</v>
      </c>
      <c r="J307" s="79" t="s">
        <v>1247</v>
      </c>
      <c r="K307" s="58" t="s">
        <v>358</v>
      </c>
      <c r="L307" s="1" t="s">
        <v>59</v>
      </c>
    </row>
    <row r="308" spans="1:12" ht="36" customHeight="1" thickBot="1" x14ac:dyDescent="0.25">
      <c r="A308" s="121" cm="1">
        <f t="array" ref="A308">ROW(A308:A308)-4</f>
        <v>304</v>
      </c>
      <c r="B308" s="1" t="s">
        <v>1276</v>
      </c>
      <c r="C308" s="90" t="s">
        <v>1215</v>
      </c>
      <c r="D308" s="1" t="s">
        <v>1251</v>
      </c>
      <c r="E308" s="17" t="s">
        <v>1254</v>
      </c>
      <c r="F308" s="34" t="s">
        <v>1256</v>
      </c>
      <c r="G308" s="94">
        <v>1882296</v>
      </c>
      <c r="H308" s="17" t="s">
        <v>981</v>
      </c>
      <c r="I308" s="17" t="s">
        <v>1209</v>
      </c>
      <c r="J308" s="79" t="s">
        <v>1253</v>
      </c>
      <c r="K308" s="85" t="s">
        <v>677</v>
      </c>
      <c r="L308" s="1" t="s">
        <v>18</v>
      </c>
    </row>
    <row r="309" spans="1:12" ht="36" customHeight="1" thickBot="1" x14ac:dyDescent="0.25">
      <c r="A309" s="121" cm="1">
        <f t="array" ref="A309">ROW(A309:A309)-4</f>
        <v>305</v>
      </c>
      <c r="B309" s="1" t="s">
        <v>1275</v>
      </c>
      <c r="C309" s="90" t="s">
        <v>47</v>
      </c>
      <c r="D309" s="1" t="s">
        <v>1249</v>
      </c>
      <c r="E309" s="17" t="s">
        <v>1255</v>
      </c>
      <c r="F309" s="34" t="s">
        <v>1257</v>
      </c>
      <c r="G309" s="94">
        <v>5852608</v>
      </c>
      <c r="H309" s="17" t="s">
        <v>981</v>
      </c>
      <c r="I309" s="17" t="s">
        <v>1209</v>
      </c>
      <c r="J309" s="79" t="s">
        <v>1250</v>
      </c>
      <c r="K309" s="83" t="s">
        <v>1252</v>
      </c>
      <c r="L309" s="1" t="s">
        <v>18</v>
      </c>
    </row>
    <row r="310" spans="1:12" ht="36" customHeight="1" thickBot="1" x14ac:dyDescent="0.25">
      <c r="A310" s="121" cm="1">
        <f t="array" ref="A310">ROW(A310:A310)-4</f>
        <v>306</v>
      </c>
      <c r="B310" s="1" t="s">
        <v>1272</v>
      </c>
      <c r="C310" s="11" t="s">
        <v>23</v>
      </c>
      <c r="D310" s="1" t="s">
        <v>1258</v>
      </c>
      <c r="E310" s="17" t="s">
        <v>1259</v>
      </c>
      <c r="F310" s="34" t="s">
        <v>1262</v>
      </c>
      <c r="G310" s="94">
        <v>2568214</v>
      </c>
      <c r="H310" s="17" t="s">
        <v>963</v>
      </c>
      <c r="I310" s="17" t="s">
        <v>1120</v>
      </c>
      <c r="J310" s="43" t="s">
        <v>1260</v>
      </c>
      <c r="K310" s="83"/>
      <c r="L310" s="17" t="s">
        <v>76</v>
      </c>
    </row>
    <row r="311" spans="1:12" ht="36" customHeight="1" x14ac:dyDescent="0.2">
      <c r="A311" s="121" cm="1">
        <f t="array" ref="A311">ROW(A311:A311)-4</f>
        <v>307</v>
      </c>
      <c r="B311" s="1" t="s">
        <v>1273</v>
      </c>
      <c r="C311" s="17" t="s">
        <v>32</v>
      </c>
      <c r="D311" s="1" t="s">
        <v>1261</v>
      </c>
      <c r="E311" s="17" t="s">
        <v>84</v>
      </c>
      <c r="F311" s="17" t="s">
        <v>84</v>
      </c>
      <c r="G311" s="94">
        <v>5337595</v>
      </c>
      <c r="H311" s="17" t="s">
        <v>963</v>
      </c>
      <c r="I311" s="17" t="s">
        <v>1264</v>
      </c>
      <c r="J311" s="79" t="s">
        <v>1263</v>
      </c>
      <c r="K311" s="83" t="s">
        <v>709</v>
      </c>
      <c r="L311" s="1" t="s">
        <v>59</v>
      </c>
    </row>
    <row r="312" spans="1:12" ht="36" customHeight="1" thickBot="1" x14ac:dyDescent="0.25">
      <c r="A312" s="121" cm="1">
        <f t="array" ref="A312">ROW(A312:A312)-4</f>
        <v>308</v>
      </c>
      <c r="B312" s="58" t="s">
        <v>1271</v>
      </c>
      <c r="C312" s="84" t="s">
        <v>12</v>
      </c>
      <c r="D312" s="1">
        <v>1132336</v>
      </c>
      <c r="E312" s="84" t="s">
        <v>53</v>
      </c>
      <c r="F312" s="58" t="s">
        <v>884</v>
      </c>
      <c r="G312" s="99">
        <v>235191.13</v>
      </c>
      <c r="H312" s="84" t="s">
        <v>981</v>
      </c>
      <c r="I312" s="84" t="s">
        <v>1209</v>
      </c>
      <c r="J312" s="79" t="s">
        <v>1279</v>
      </c>
      <c r="K312" s="58" t="s">
        <v>1269</v>
      </c>
      <c r="L312" s="58" t="s">
        <v>59</v>
      </c>
    </row>
    <row r="313" spans="1:12" ht="38.25" customHeight="1" x14ac:dyDescent="0.2">
      <c r="A313" s="121" cm="1">
        <f t="array" ref="A313">ROW(A313:A313)-4</f>
        <v>309</v>
      </c>
      <c r="B313" s="1" t="s">
        <v>1274</v>
      </c>
      <c r="C313" s="19" t="s">
        <v>24</v>
      </c>
      <c r="D313" s="1" t="s">
        <v>1265</v>
      </c>
      <c r="E313" s="17" t="s">
        <v>482</v>
      </c>
      <c r="F313" s="34" t="s">
        <v>1267</v>
      </c>
      <c r="G313" s="94">
        <v>4544858</v>
      </c>
      <c r="H313" s="17" t="s">
        <v>981</v>
      </c>
      <c r="I313" s="17" t="s">
        <v>1086</v>
      </c>
      <c r="J313" s="79" t="s">
        <v>1266</v>
      </c>
      <c r="K313" s="65" t="s">
        <v>155</v>
      </c>
      <c r="L313" s="1" t="s">
        <v>18</v>
      </c>
    </row>
    <row r="314" spans="1:12" s="5" customFormat="1" ht="45.75" customHeight="1" x14ac:dyDescent="0.2">
      <c r="A314" s="121" cm="1">
        <f t="array" ref="A314">ROW(A314:A314)-4</f>
        <v>310</v>
      </c>
      <c r="B314" s="70" t="s">
        <v>1283</v>
      </c>
      <c r="C314" s="86" t="s">
        <v>12</v>
      </c>
      <c r="D314" s="5">
        <v>1134896</v>
      </c>
      <c r="E314" s="68" t="s">
        <v>53</v>
      </c>
      <c r="F314" s="68" t="s">
        <v>84</v>
      </c>
      <c r="G314" s="95">
        <v>293752.3</v>
      </c>
      <c r="H314" s="68" t="s">
        <v>960</v>
      </c>
      <c r="I314" s="68" t="s">
        <v>1282</v>
      </c>
      <c r="J314" s="74" t="s">
        <v>1285</v>
      </c>
      <c r="K314" s="69" t="s">
        <v>1284</v>
      </c>
      <c r="L314" s="5" t="s">
        <v>59</v>
      </c>
    </row>
    <row r="315" spans="1:12" s="69" customFormat="1" ht="45.75" customHeight="1" x14ac:dyDescent="0.2">
      <c r="A315" s="121" cm="1">
        <f t="array" ref="A315">ROW(A315:A315)-4</f>
        <v>311</v>
      </c>
      <c r="B315" s="69" t="s">
        <v>1286</v>
      </c>
      <c r="C315" s="16" t="s">
        <v>23</v>
      </c>
      <c r="D315" s="69">
        <v>1134820</v>
      </c>
      <c r="E315" s="35" t="s">
        <v>53</v>
      </c>
      <c r="F315" s="69" t="s">
        <v>901</v>
      </c>
      <c r="G315" s="100">
        <v>278241</v>
      </c>
      <c r="H315" s="35" t="s">
        <v>960</v>
      </c>
      <c r="I315" s="35" t="s">
        <v>1282</v>
      </c>
      <c r="J315" s="74" t="s">
        <v>1287</v>
      </c>
      <c r="K315" s="69" t="s">
        <v>1288</v>
      </c>
      <c r="L315" s="69" t="s">
        <v>59</v>
      </c>
    </row>
    <row r="316" spans="1:12" s="5" customFormat="1" ht="45.75" customHeight="1" x14ac:dyDescent="0.2">
      <c r="A316" s="121" cm="1">
        <f t="array" ref="A316">ROW(A316:A316)-4</f>
        <v>312</v>
      </c>
      <c r="B316" s="5" t="s">
        <v>1289</v>
      </c>
      <c r="C316" s="86" t="s">
        <v>12</v>
      </c>
      <c r="D316" s="5">
        <v>1133645</v>
      </c>
      <c r="E316" s="68" t="s">
        <v>53</v>
      </c>
      <c r="F316" s="40" t="s">
        <v>1290</v>
      </c>
      <c r="G316" s="95">
        <v>311460.76</v>
      </c>
      <c r="H316" s="35" t="s">
        <v>1029</v>
      </c>
      <c r="I316" s="35" t="s">
        <v>995</v>
      </c>
      <c r="J316" s="69" t="s">
        <v>1291</v>
      </c>
      <c r="K316" s="69" t="s">
        <v>1292</v>
      </c>
      <c r="L316" s="5" t="s">
        <v>59</v>
      </c>
    </row>
    <row r="317" spans="1:12" s="5" customFormat="1" ht="45.75" customHeight="1" x14ac:dyDescent="0.2">
      <c r="A317" s="121" cm="1">
        <f t="array" ref="A317">ROW(A317:A317)-4</f>
        <v>313</v>
      </c>
      <c r="B317" s="5" t="s">
        <v>1293</v>
      </c>
      <c r="C317" s="80" t="s">
        <v>46</v>
      </c>
      <c r="D317" s="5">
        <v>1135335</v>
      </c>
      <c r="E317" s="68" t="s">
        <v>53</v>
      </c>
      <c r="F317" s="40" t="s">
        <v>1177</v>
      </c>
      <c r="G317" s="95">
        <v>1251243</v>
      </c>
      <c r="H317" s="35" t="s">
        <v>960</v>
      </c>
      <c r="I317" s="35" t="s">
        <v>1128</v>
      </c>
      <c r="J317" s="74" t="s">
        <v>1294</v>
      </c>
      <c r="K317" s="69" t="s">
        <v>1179</v>
      </c>
      <c r="L317" s="5" t="s">
        <v>59</v>
      </c>
    </row>
    <row r="318" spans="1:12" s="5" customFormat="1" ht="45.75" customHeight="1" thickBot="1" x14ac:dyDescent="0.25">
      <c r="A318" s="121" cm="1">
        <f t="array" ref="A318">ROW(A318:A318)-4</f>
        <v>314</v>
      </c>
      <c r="B318" s="5" t="s">
        <v>1293</v>
      </c>
      <c r="C318" s="80" t="s">
        <v>46</v>
      </c>
      <c r="D318" s="5">
        <v>1135335</v>
      </c>
      <c r="E318" s="68" t="s">
        <v>53</v>
      </c>
      <c r="F318" s="40" t="s">
        <v>1177</v>
      </c>
      <c r="G318" s="95">
        <v>1251243</v>
      </c>
      <c r="H318" s="35" t="s">
        <v>960</v>
      </c>
      <c r="I318" s="35" t="s">
        <v>1128</v>
      </c>
      <c r="J318" s="74" t="s">
        <v>1294</v>
      </c>
      <c r="K318" s="69" t="s">
        <v>1179</v>
      </c>
      <c r="L318" s="5" t="s">
        <v>59</v>
      </c>
    </row>
    <row r="319" spans="1:12" s="5" customFormat="1" ht="38.25" customHeight="1" x14ac:dyDescent="0.2">
      <c r="A319" s="121" cm="1">
        <f t="array" ref="A319">ROW(A319:A319)-4</f>
        <v>315</v>
      </c>
      <c r="B319" s="5" t="s">
        <v>1298</v>
      </c>
      <c r="C319" s="86" t="s">
        <v>47</v>
      </c>
      <c r="D319" s="5" t="s">
        <v>1297</v>
      </c>
      <c r="E319" s="68" t="s">
        <v>482</v>
      </c>
      <c r="F319" s="40" t="s">
        <v>842</v>
      </c>
      <c r="G319" s="95">
        <v>15115972</v>
      </c>
      <c r="H319" s="35" t="s">
        <v>960</v>
      </c>
      <c r="I319" s="35" t="s">
        <v>956</v>
      </c>
      <c r="J319" s="69" t="s">
        <v>1299</v>
      </c>
      <c r="K319" s="78" t="s">
        <v>697</v>
      </c>
      <c r="L319" s="5" t="s">
        <v>18</v>
      </c>
    </row>
    <row r="320" spans="1:12" s="5" customFormat="1" ht="46.5" customHeight="1" x14ac:dyDescent="0.2">
      <c r="A320" s="121" cm="1">
        <f t="array" ref="A320">ROW(A320:A320)-4</f>
        <v>316</v>
      </c>
      <c r="B320" s="52" t="s">
        <v>1300</v>
      </c>
      <c r="C320" s="11" t="s">
        <v>26</v>
      </c>
      <c r="D320" s="1">
        <v>1130657</v>
      </c>
      <c r="E320" s="17" t="s">
        <v>53</v>
      </c>
      <c r="F320" s="34" t="s">
        <v>1301</v>
      </c>
      <c r="G320" s="94">
        <v>6287446</v>
      </c>
      <c r="H320" s="84" t="s">
        <v>960</v>
      </c>
      <c r="I320" s="84" t="s">
        <v>1282</v>
      </c>
      <c r="J320" s="58" t="s">
        <v>1302</v>
      </c>
      <c r="K320" s="58" t="s">
        <v>215</v>
      </c>
      <c r="L320" s="1" t="s">
        <v>59</v>
      </c>
    </row>
    <row r="321" spans="1:12" s="5" customFormat="1" ht="46.5" customHeight="1" x14ac:dyDescent="0.2">
      <c r="A321" s="121" cm="1">
        <f t="array" ref="A321">ROW(A321:A321)-4</f>
        <v>317</v>
      </c>
      <c r="B321" s="1" t="s">
        <v>1303</v>
      </c>
      <c r="C321" s="92" t="s">
        <v>23</v>
      </c>
      <c r="D321" s="1">
        <v>1134572</v>
      </c>
      <c r="E321" s="17" t="s">
        <v>53</v>
      </c>
      <c r="F321" s="34" t="s">
        <v>1295</v>
      </c>
      <c r="G321" s="94">
        <v>10894507</v>
      </c>
      <c r="H321" s="84" t="s">
        <v>960</v>
      </c>
      <c r="I321" s="84" t="s">
        <v>1282</v>
      </c>
      <c r="J321" s="58" t="s">
        <v>1304</v>
      </c>
      <c r="K321" s="58" t="s">
        <v>1296</v>
      </c>
      <c r="L321" s="1" t="s">
        <v>59</v>
      </c>
    </row>
    <row r="322" spans="1:12" s="5" customFormat="1" ht="46.5" customHeight="1" x14ac:dyDescent="0.2">
      <c r="A322" s="121" cm="1">
        <f t="array" ref="A322">ROW(A322:A322)-4</f>
        <v>318</v>
      </c>
      <c r="B322" s="1" t="s">
        <v>1305</v>
      </c>
      <c r="C322" s="11" t="s">
        <v>26</v>
      </c>
      <c r="D322" s="1">
        <v>1124025</v>
      </c>
      <c r="E322" s="17" t="s">
        <v>53</v>
      </c>
      <c r="F322" s="34" t="s">
        <v>1306</v>
      </c>
      <c r="G322" s="94">
        <v>10453424</v>
      </c>
      <c r="H322" s="84" t="s">
        <v>960</v>
      </c>
      <c r="I322" s="84" t="s">
        <v>1282</v>
      </c>
      <c r="J322" s="58" t="s">
        <v>1307</v>
      </c>
      <c r="K322" s="1" t="s">
        <v>1308</v>
      </c>
      <c r="L322" s="1" t="s">
        <v>59</v>
      </c>
    </row>
    <row r="323" spans="1:12" s="5" customFormat="1" ht="46.5" customHeight="1" thickBot="1" x14ac:dyDescent="0.25">
      <c r="A323" s="121" cm="1">
        <f t="array" ref="A323">ROW(A323:A323)-4</f>
        <v>319</v>
      </c>
      <c r="B323" s="1" t="s">
        <v>1309</v>
      </c>
      <c r="C323" s="11" t="s">
        <v>29</v>
      </c>
      <c r="D323" s="1">
        <v>1131227</v>
      </c>
      <c r="E323" s="17" t="s">
        <v>53</v>
      </c>
      <c r="F323" s="34" t="s">
        <v>1310</v>
      </c>
      <c r="G323" s="94">
        <v>2655230</v>
      </c>
      <c r="H323" s="84" t="s">
        <v>1311</v>
      </c>
      <c r="I323" s="84" t="s">
        <v>1312</v>
      </c>
      <c r="J323" s="58" t="s">
        <v>1313</v>
      </c>
      <c r="K323" s="58" t="s">
        <v>1314</v>
      </c>
      <c r="L323" s="1" t="s">
        <v>59</v>
      </c>
    </row>
    <row r="324" spans="1:12" s="5" customFormat="1" ht="38.25" customHeight="1" thickBot="1" x14ac:dyDescent="0.25">
      <c r="A324" s="121" cm="1">
        <f t="array" ref="A324">ROW(A324:A324)-4</f>
        <v>320</v>
      </c>
      <c r="B324" s="1" t="s">
        <v>1315</v>
      </c>
      <c r="C324" s="17" t="s">
        <v>32</v>
      </c>
      <c r="D324" s="1" t="s">
        <v>1316</v>
      </c>
      <c r="E324" s="17" t="s">
        <v>84</v>
      </c>
      <c r="F324" s="17" t="s">
        <v>84</v>
      </c>
      <c r="G324" s="94">
        <v>3230775</v>
      </c>
      <c r="H324" s="84" t="s">
        <v>960</v>
      </c>
      <c r="I324" s="84" t="s">
        <v>956</v>
      </c>
      <c r="J324" s="58" t="s">
        <v>1317</v>
      </c>
      <c r="K324" s="65" t="s">
        <v>211</v>
      </c>
      <c r="L324" s="1" t="s">
        <v>59</v>
      </c>
    </row>
    <row r="325" spans="1:12" s="5" customFormat="1" ht="38.25" customHeight="1" x14ac:dyDescent="0.2">
      <c r="A325" s="121" cm="1">
        <f t="array" ref="A325">ROW(A325:A325)-4</f>
        <v>321</v>
      </c>
      <c r="B325" s="1" t="s">
        <v>1318</v>
      </c>
      <c r="C325" s="17" t="s">
        <v>12</v>
      </c>
      <c r="D325" s="1" t="s">
        <v>1319</v>
      </c>
      <c r="E325" s="17" t="s">
        <v>84</v>
      </c>
      <c r="F325" s="17" t="s">
        <v>84</v>
      </c>
      <c r="G325" s="94">
        <v>5635146</v>
      </c>
      <c r="H325" s="84" t="s">
        <v>1029</v>
      </c>
      <c r="I325" s="84" t="s">
        <v>1264</v>
      </c>
      <c r="J325" s="58" t="s">
        <v>1320</v>
      </c>
      <c r="K325" s="85" t="s">
        <v>1321</v>
      </c>
      <c r="L325" s="1" t="s">
        <v>59</v>
      </c>
    </row>
    <row r="326" spans="1:12" s="5" customFormat="1" ht="38.25" customHeight="1" thickBot="1" x14ac:dyDescent="0.25">
      <c r="A326" s="121" cm="1">
        <f t="array" ref="A326">ROW(A326:A326)-4</f>
        <v>322</v>
      </c>
      <c r="B326" s="1" t="s">
        <v>1322</v>
      </c>
      <c r="C326" s="17" t="s">
        <v>32</v>
      </c>
      <c r="D326" s="1" t="s">
        <v>1323</v>
      </c>
      <c r="E326" s="17" t="s">
        <v>93</v>
      </c>
      <c r="F326" s="17" t="s">
        <v>232</v>
      </c>
      <c r="G326" s="94">
        <v>27437832</v>
      </c>
      <c r="H326" s="84" t="s">
        <v>981</v>
      </c>
      <c r="I326" s="84" t="s">
        <v>995</v>
      </c>
      <c r="J326" s="58" t="s">
        <v>1324</v>
      </c>
      <c r="K326" s="93"/>
      <c r="L326" s="68" t="s">
        <v>76</v>
      </c>
    </row>
    <row r="327" spans="1:12" s="5" customFormat="1" ht="38.25" customHeight="1" thickBot="1" x14ac:dyDescent="0.25">
      <c r="A327" s="121" cm="1">
        <f t="array" ref="A327">ROW(A327:A327)-4</f>
        <v>323</v>
      </c>
      <c r="B327" s="58" t="s">
        <v>1334</v>
      </c>
      <c r="C327" s="11" t="s">
        <v>325</v>
      </c>
      <c r="D327" s="1" t="s">
        <v>1325</v>
      </c>
      <c r="E327" s="58" t="s">
        <v>1255</v>
      </c>
      <c r="F327" s="58" t="s">
        <v>1326</v>
      </c>
      <c r="G327" s="94">
        <v>4890178</v>
      </c>
      <c r="H327" s="84" t="s">
        <v>1029</v>
      </c>
      <c r="I327" s="84" t="s">
        <v>1327</v>
      </c>
      <c r="J327" s="58" t="s">
        <v>1328</v>
      </c>
      <c r="K327" s="83" t="s">
        <v>1252</v>
      </c>
      <c r="L327" s="17" t="s">
        <v>76</v>
      </c>
    </row>
    <row r="328" spans="1:12" s="5" customFormat="1" ht="38.25" customHeight="1" thickBot="1" x14ac:dyDescent="0.25">
      <c r="A328" s="121" cm="1">
        <f t="array" ref="A328">ROW(A328:A328)-4</f>
        <v>324</v>
      </c>
      <c r="B328" s="1" t="s">
        <v>1333</v>
      </c>
      <c r="C328" s="11" t="s">
        <v>325</v>
      </c>
      <c r="D328" s="58" t="s">
        <v>1329</v>
      </c>
      <c r="E328" s="17" t="s">
        <v>1330</v>
      </c>
      <c r="F328" s="58" t="s">
        <v>1331</v>
      </c>
      <c r="G328" s="94">
        <v>4337364</v>
      </c>
      <c r="H328" s="84" t="s">
        <v>981</v>
      </c>
      <c r="I328" s="84" t="s">
        <v>1209</v>
      </c>
      <c r="J328" s="58" t="s">
        <v>1332</v>
      </c>
      <c r="K328" s="65" t="s">
        <v>512</v>
      </c>
      <c r="L328" s="17" t="s">
        <v>76</v>
      </c>
    </row>
    <row r="329" spans="1:12" ht="38.25" customHeight="1" thickBot="1" x14ac:dyDescent="0.25">
      <c r="A329" s="121" cm="1">
        <f t="array" ref="A329">ROW(A329:A329)-4</f>
        <v>325</v>
      </c>
      <c r="B329" s="66" t="s">
        <v>1351</v>
      </c>
      <c r="C329" s="11" t="s">
        <v>36</v>
      </c>
      <c r="D329" s="58" t="s">
        <v>1335</v>
      </c>
      <c r="E329" s="17" t="s">
        <v>1339</v>
      </c>
      <c r="F329" s="17" t="s">
        <v>1336</v>
      </c>
      <c r="G329" s="94">
        <v>2031275</v>
      </c>
      <c r="H329" s="84" t="s">
        <v>1029</v>
      </c>
      <c r="I329" s="84" t="s">
        <v>1337</v>
      </c>
      <c r="J329" s="58" t="s">
        <v>1338</v>
      </c>
      <c r="K329" s="83" t="s">
        <v>677</v>
      </c>
      <c r="L329" s="17" t="s">
        <v>76</v>
      </c>
    </row>
    <row r="330" spans="1:12" ht="38.25" customHeight="1" x14ac:dyDescent="0.2">
      <c r="A330" s="121" cm="1">
        <f t="array" ref="A330">ROW(A330:A330)-4</f>
        <v>326</v>
      </c>
      <c r="B330" s="1" t="s">
        <v>1352</v>
      </c>
      <c r="C330" s="17" t="s">
        <v>32</v>
      </c>
      <c r="D330" s="1" t="s">
        <v>1340</v>
      </c>
      <c r="E330" s="58" t="s">
        <v>976</v>
      </c>
      <c r="F330" s="58" t="s">
        <v>976</v>
      </c>
      <c r="G330" s="94">
        <v>1754974</v>
      </c>
      <c r="H330" s="84" t="s">
        <v>981</v>
      </c>
      <c r="I330" s="84" t="s">
        <v>1209</v>
      </c>
      <c r="J330" s="58" t="s">
        <v>1341</v>
      </c>
      <c r="K330" s="65" t="s">
        <v>88</v>
      </c>
      <c r="L330" s="17" t="s">
        <v>59</v>
      </c>
    </row>
    <row r="331" spans="1:12" ht="49.5" customHeight="1" x14ac:dyDescent="0.2">
      <c r="A331" s="121" cm="1">
        <f t="array" ref="A331">ROW(A331:A331)-4</f>
        <v>327</v>
      </c>
      <c r="B331" s="1" t="s">
        <v>1342</v>
      </c>
      <c r="C331" s="17" t="s">
        <v>12</v>
      </c>
      <c r="D331" s="1">
        <v>1135753</v>
      </c>
      <c r="E331" s="17" t="s">
        <v>53</v>
      </c>
      <c r="F331" s="58" t="s">
        <v>1343</v>
      </c>
      <c r="G331" s="94">
        <v>7454196</v>
      </c>
      <c r="H331" s="84" t="s">
        <v>1086</v>
      </c>
      <c r="I331" s="84" t="s">
        <v>1312</v>
      </c>
      <c r="J331" s="58" t="s">
        <v>1344</v>
      </c>
      <c r="K331" s="58" t="s">
        <v>1185</v>
      </c>
      <c r="L331" s="17" t="s">
        <v>59</v>
      </c>
    </row>
    <row r="332" spans="1:12" ht="49.5" customHeight="1" x14ac:dyDescent="0.2">
      <c r="A332" s="121" cm="1">
        <f t="array" ref="A332">ROW(A332:A332)-4</f>
        <v>328</v>
      </c>
      <c r="B332" s="1" t="s">
        <v>1353</v>
      </c>
      <c r="C332" s="17" t="s">
        <v>12</v>
      </c>
      <c r="D332" s="1" t="s">
        <v>1345</v>
      </c>
      <c r="E332" s="17" t="s">
        <v>53</v>
      </c>
      <c r="F332" s="58" t="s">
        <v>1821</v>
      </c>
      <c r="G332" s="94">
        <v>1699186</v>
      </c>
      <c r="H332" s="84" t="s">
        <v>1209</v>
      </c>
      <c r="I332" s="84" t="s">
        <v>1120</v>
      </c>
      <c r="J332" s="58" t="s">
        <v>1346</v>
      </c>
      <c r="K332" s="58" t="s">
        <v>1347</v>
      </c>
      <c r="L332" s="17" t="s">
        <v>59</v>
      </c>
    </row>
    <row r="333" spans="1:12" ht="49.5" customHeight="1" x14ac:dyDescent="0.2">
      <c r="A333" s="121" cm="1">
        <f t="array" ref="A333">ROW(A333:A333)-4</f>
        <v>329</v>
      </c>
      <c r="B333" s="1" t="s">
        <v>1348</v>
      </c>
      <c r="C333" s="11" t="s">
        <v>21</v>
      </c>
      <c r="D333" s="58">
        <v>1132572</v>
      </c>
      <c r="E333" s="17" t="s">
        <v>53</v>
      </c>
      <c r="F333" s="58" t="s">
        <v>1248</v>
      </c>
      <c r="G333" s="94">
        <v>1032559</v>
      </c>
      <c r="H333" s="84" t="s">
        <v>1029</v>
      </c>
      <c r="I333" s="84" t="s">
        <v>1120</v>
      </c>
      <c r="J333" s="58" t="s">
        <v>1349</v>
      </c>
      <c r="K333" s="58" t="s">
        <v>432</v>
      </c>
      <c r="L333" s="17" t="s">
        <v>59</v>
      </c>
    </row>
    <row r="334" spans="1:12" ht="49.5" customHeight="1" thickBot="1" x14ac:dyDescent="0.25">
      <c r="A334" s="121" cm="1">
        <f t="array" ref="A334">ROW(A334:A334)-4</f>
        <v>330</v>
      </c>
      <c r="B334" s="1" t="s">
        <v>1354</v>
      </c>
      <c r="C334" s="11" t="s">
        <v>29</v>
      </c>
      <c r="D334" s="1">
        <v>1137078</v>
      </c>
      <c r="E334" s="17" t="s">
        <v>53</v>
      </c>
      <c r="F334" s="1" t="s">
        <v>629</v>
      </c>
      <c r="G334" s="94">
        <v>653835</v>
      </c>
      <c r="H334" s="84" t="s">
        <v>1209</v>
      </c>
      <c r="I334" s="84" t="s">
        <v>1282</v>
      </c>
      <c r="J334" s="58" t="s">
        <v>1350</v>
      </c>
      <c r="K334" s="58" t="s">
        <v>1210</v>
      </c>
      <c r="L334" s="17" t="s">
        <v>59</v>
      </c>
    </row>
    <row r="335" spans="1:12" ht="38.25" customHeight="1" thickBot="1" x14ac:dyDescent="0.25">
      <c r="A335" s="121" cm="1">
        <f t="array" ref="A335">ROW(A335:A335)-4</f>
        <v>331</v>
      </c>
      <c r="B335" s="52" t="s">
        <v>1375</v>
      </c>
      <c r="C335" s="90" t="s">
        <v>47</v>
      </c>
      <c r="D335" s="1" t="s">
        <v>1355</v>
      </c>
      <c r="E335" s="58" t="s">
        <v>482</v>
      </c>
      <c r="F335" s="34" t="s">
        <v>842</v>
      </c>
      <c r="G335" s="94">
        <v>2331695</v>
      </c>
      <c r="H335" s="84" t="s">
        <v>1086</v>
      </c>
      <c r="I335" s="84" t="s">
        <v>1120</v>
      </c>
      <c r="J335" s="58" t="s">
        <v>1356</v>
      </c>
      <c r="K335" s="85" t="s">
        <v>155</v>
      </c>
      <c r="L335" s="1" t="s">
        <v>18</v>
      </c>
    </row>
    <row r="336" spans="1:12" ht="38.25" customHeight="1" thickBot="1" x14ac:dyDescent="0.25">
      <c r="A336" s="121" cm="1">
        <f t="array" ref="A336">ROW(A336:A336)-4</f>
        <v>332</v>
      </c>
      <c r="B336" s="1" t="s">
        <v>1376</v>
      </c>
      <c r="C336" s="90" t="s">
        <v>47</v>
      </c>
      <c r="D336" s="1" t="s">
        <v>1357</v>
      </c>
      <c r="E336" s="58" t="s">
        <v>482</v>
      </c>
      <c r="F336" s="34" t="s">
        <v>842</v>
      </c>
      <c r="G336" s="94">
        <v>10664125</v>
      </c>
      <c r="H336" s="84" t="s">
        <v>1086</v>
      </c>
      <c r="I336" s="84" t="s">
        <v>1120</v>
      </c>
      <c r="J336" s="58" t="s">
        <v>1358</v>
      </c>
      <c r="K336" s="85" t="s">
        <v>155</v>
      </c>
      <c r="L336" s="1" t="s">
        <v>18</v>
      </c>
    </row>
    <row r="337" spans="1:12" ht="38.25" customHeight="1" thickBot="1" x14ac:dyDescent="0.25">
      <c r="A337" s="121" cm="1">
        <f t="array" ref="A337">ROW(A337:A337)-4</f>
        <v>333</v>
      </c>
      <c r="B337" s="1" t="s">
        <v>1377</v>
      </c>
      <c r="C337" s="17" t="s">
        <v>25</v>
      </c>
      <c r="D337" s="1" t="s">
        <v>1359</v>
      </c>
      <c r="E337" s="58" t="s">
        <v>1360</v>
      </c>
      <c r="F337" s="1" t="s">
        <v>1362</v>
      </c>
      <c r="G337" s="94">
        <v>1745436</v>
      </c>
      <c r="H337" s="84" t="s">
        <v>1086</v>
      </c>
      <c r="I337" s="84" t="s">
        <v>1120</v>
      </c>
      <c r="J337" s="58" t="s">
        <v>1361</v>
      </c>
      <c r="K337" s="85" t="s">
        <v>462</v>
      </c>
      <c r="L337" s="1" t="s">
        <v>18</v>
      </c>
    </row>
    <row r="338" spans="1:12" ht="38.25" customHeight="1" thickBot="1" x14ac:dyDescent="0.25">
      <c r="A338" s="121" cm="1">
        <f t="array" ref="A338">ROW(A338:A338)-4</f>
        <v>334</v>
      </c>
      <c r="B338" s="1" t="s">
        <v>1366</v>
      </c>
      <c r="C338" s="17" t="s">
        <v>23</v>
      </c>
      <c r="D338" s="1" t="s">
        <v>1363</v>
      </c>
      <c r="E338" s="58" t="s">
        <v>1365</v>
      </c>
      <c r="F338" s="17" t="s">
        <v>70</v>
      </c>
      <c r="G338" s="94">
        <v>2551509</v>
      </c>
      <c r="H338" s="84" t="s">
        <v>1209</v>
      </c>
      <c r="I338" s="84" t="s">
        <v>1282</v>
      </c>
      <c r="J338" s="58" t="s">
        <v>1364</v>
      </c>
      <c r="K338" s="83" t="s">
        <v>80</v>
      </c>
      <c r="L338" s="1" t="s">
        <v>18</v>
      </c>
    </row>
    <row r="339" spans="1:12" ht="38.25" customHeight="1" thickBot="1" x14ac:dyDescent="0.25">
      <c r="A339" s="121" cm="1">
        <f t="array" ref="A339">ROW(A339:A339)-4</f>
        <v>335</v>
      </c>
      <c r="B339" s="1" t="s">
        <v>1378</v>
      </c>
      <c r="C339" s="90" t="s">
        <v>47</v>
      </c>
      <c r="D339" s="1" t="s">
        <v>1249</v>
      </c>
      <c r="E339" s="58" t="s">
        <v>1255</v>
      </c>
      <c r="F339" s="34" t="s">
        <v>1257</v>
      </c>
      <c r="G339" s="94">
        <v>5863697</v>
      </c>
      <c r="H339" s="84" t="s">
        <v>956</v>
      </c>
      <c r="I339" s="84" t="s">
        <v>1120</v>
      </c>
      <c r="J339" s="58" t="s">
        <v>1250</v>
      </c>
      <c r="K339" s="65" t="s">
        <v>1252</v>
      </c>
      <c r="L339" s="1" t="s">
        <v>18</v>
      </c>
    </row>
    <row r="340" spans="1:12" ht="38.25" customHeight="1" x14ac:dyDescent="0.2">
      <c r="A340" s="121" cm="1">
        <f t="array" ref="A340">ROW(A340:A340)-4</f>
        <v>336</v>
      </c>
      <c r="B340" s="1" t="s">
        <v>1379</v>
      </c>
      <c r="C340" s="11" t="s">
        <v>36</v>
      </c>
      <c r="D340" s="58" t="s">
        <v>1367</v>
      </c>
      <c r="E340" s="17" t="s">
        <v>1330</v>
      </c>
      <c r="F340" s="58" t="s">
        <v>1331</v>
      </c>
      <c r="G340" s="94">
        <v>4424926</v>
      </c>
      <c r="H340" s="84" t="s">
        <v>981</v>
      </c>
      <c r="I340" s="84" t="s">
        <v>1209</v>
      </c>
      <c r="J340" s="58" t="s">
        <v>1369</v>
      </c>
      <c r="K340" s="85" t="s">
        <v>1368</v>
      </c>
      <c r="L340" s="17" t="s">
        <v>76</v>
      </c>
    </row>
    <row r="341" spans="1:12" ht="45" customHeight="1" x14ac:dyDescent="0.2">
      <c r="A341" s="121" cm="1">
        <f t="array" ref="A341">ROW(A341:A341)-4</f>
        <v>337</v>
      </c>
      <c r="B341" s="1" t="s">
        <v>1380</v>
      </c>
      <c r="C341" s="17" t="s">
        <v>12</v>
      </c>
      <c r="D341" s="1">
        <v>1136495</v>
      </c>
      <c r="E341" s="17" t="s">
        <v>53</v>
      </c>
      <c r="F341" s="34" t="s">
        <v>1295</v>
      </c>
      <c r="G341" s="94">
        <v>2863064</v>
      </c>
      <c r="H341" s="84" t="s">
        <v>956</v>
      </c>
      <c r="I341" s="84" t="s">
        <v>1264</v>
      </c>
      <c r="J341" s="102" t="s">
        <v>1370</v>
      </c>
      <c r="K341" s="58" t="s">
        <v>1371</v>
      </c>
      <c r="L341" s="17" t="s">
        <v>59</v>
      </c>
    </row>
    <row r="342" spans="1:12" ht="45" customHeight="1" x14ac:dyDescent="0.2">
      <c r="A342" s="121" cm="1">
        <f t="array" ref="A342">ROW(A342:A342)-4</f>
        <v>338</v>
      </c>
      <c r="B342" s="1" t="s">
        <v>1381</v>
      </c>
      <c r="C342" s="17" t="s">
        <v>12</v>
      </c>
      <c r="D342" s="1">
        <v>1135816</v>
      </c>
      <c r="E342" s="17" t="s">
        <v>53</v>
      </c>
      <c r="F342" s="34" t="s">
        <v>1374</v>
      </c>
      <c r="G342" s="94">
        <v>2091219</v>
      </c>
      <c r="H342" s="84" t="s">
        <v>956</v>
      </c>
      <c r="I342" s="84" t="s">
        <v>1264</v>
      </c>
      <c r="J342" s="58" t="s">
        <v>1372</v>
      </c>
      <c r="K342" s="58" t="s">
        <v>1373</v>
      </c>
      <c r="L342" s="17" t="s">
        <v>59</v>
      </c>
    </row>
    <row r="343" spans="1:12" ht="45.75" customHeight="1" x14ac:dyDescent="0.2">
      <c r="A343" s="121" cm="1">
        <f t="array" ref="A343">ROW(A343:A343)-4</f>
        <v>339</v>
      </c>
      <c r="B343" s="52" t="s">
        <v>1382</v>
      </c>
      <c r="C343" s="17" t="s">
        <v>12</v>
      </c>
      <c r="D343" s="1">
        <v>1134519</v>
      </c>
      <c r="E343" s="17" t="s">
        <v>53</v>
      </c>
      <c r="F343" s="34" t="s">
        <v>383</v>
      </c>
      <c r="G343" s="94">
        <v>17709052</v>
      </c>
      <c r="H343" s="84" t="s">
        <v>1128</v>
      </c>
      <c r="I343" s="84" t="s">
        <v>1264</v>
      </c>
      <c r="J343" s="58" t="s">
        <v>1383</v>
      </c>
      <c r="K343" s="58" t="s">
        <v>62</v>
      </c>
      <c r="L343" s="17" t="s">
        <v>59</v>
      </c>
    </row>
    <row r="344" spans="1:12" ht="45.75" customHeight="1" x14ac:dyDescent="0.2">
      <c r="A344" s="121" cm="1">
        <f t="array" ref="A344">ROW(A344:A344)-4</f>
        <v>340</v>
      </c>
      <c r="B344" s="1" t="s">
        <v>1399</v>
      </c>
      <c r="C344" s="19" t="s">
        <v>22</v>
      </c>
      <c r="D344" s="1">
        <v>1136458</v>
      </c>
      <c r="E344" s="17" t="s">
        <v>53</v>
      </c>
      <c r="F344" s="34" t="s">
        <v>1384</v>
      </c>
      <c r="G344" s="94">
        <v>1809742</v>
      </c>
      <c r="H344" s="84" t="s">
        <v>1209</v>
      </c>
      <c r="I344" s="84" t="s">
        <v>1264</v>
      </c>
      <c r="J344" s="58" t="s">
        <v>1385</v>
      </c>
      <c r="K344" s="58" t="s">
        <v>1386</v>
      </c>
      <c r="L344" s="17" t="s">
        <v>59</v>
      </c>
    </row>
    <row r="345" spans="1:12" ht="45.75" customHeight="1" x14ac:dyDescent="0.2">
      <c r="A345" s="121" cm="1">
        <f t="array" ref="A345">ROW(A345:A345)-4</f>
        <v>341</v>
      </c>
      <c r="B345" s="1" t="s">
        <v>1387</v>
      </c>
      <c r="C345" s="17" t="s">
        <v>47</v>
      </c>
      <c r="D345" s="1">
        <v>1133175</v>
      </c>
      <c r="E345" s="17" t="s">
        <v>53</v>
      </c>
      <c r="F345" s="34" t="s">
        <v>1174</v>
      </c>
      <c r="G345" s="94">
        <v>1146638</v>
      </c>
      <c r="H345" s="84" t="s">
        <v>956</v>
      </c>
      <c r="I345" s="84" t="s">
        <v>1282</v>
      </c>
      <c r="J345" s="58" t="s">
        <v>1388</v>
      </c>
      <c r="K345" s="58" t="s">
        <v>615</v>
      </c>
      <c r="L345" s="17" t="s">
        <v>59</v>
      </c>
    </row>
    <row r="346" spans="1:12" ht="45.75" customHeight="1" thickBot="1" x14ac:dyDescent="0.25">
      <c r="A346" s="121" cm="1">
        <f t="array" ref="A346">ROW(A346:A346)-4</f>
        <v>342</v>
      </c>
      <c r="B346" s="1" t="s">
        <v>1400</v>
      </c>
      <c r="C346" s="17" t="s">
        <v>46</v>
      </c>
      <c r="D346" s="1">
        <v>1130471</v>
      </c>
      <c r="E346" s="17" t="s">
        <v>53</v>
      </c>
      <c r="F346" s="34" t="s">
        <v>955</v>
      </c>
      <c r="G346" s="94">
        <v>797960</v>
      </c>
      <c r="H346" s="84" t="s">
        <v>1209</v>
      </c>
      <c r="I346" s="84" t="s">
        <v>1282</v>
      </c>
      <c r="J346" s="58" t="s">
        <v>1389</v>
      </c>
      <c r="K346" s="58" t="s">
        <v>991</v>
      </c>
      <c r="L346" s="17" t="s">
        <v>59</v>
      </c>
    </row>
    <row r="347" spans="1:12" ht="46.5" customHeight="1" thickBot="1" x14ac:dyDescent="0.25">
      <c r="A347" s="121" cm="1">
        <f t="array" ref="A347">ROW(A347:A347)-4</f>
        <v>343</v>
      </c>
      <c r="B347" s="1" t="s">
        <v>1390</v>
      </c>
      <c r="C347" s="17" t="s">
        <v>47</v>
      </c>
      <c r="D347" s="1" t="s">
        <v>1391</v>
      </c>
      <c r="E347" s="17" t="s">
        <v>1393</v>
      </c>
      <c r="F347" s="34" t="s">
        <v>1392</v>
      </c>
      <c r="G347" s="94">
        <v>21225015</v>
      </c>
      <c r="H347" s="84" t="s">
        <v>956</v>
      </c>
      <c r="I347" s="84" t="s">
        <v>1282</v>
      </c>
      <c r="J347" s="58" t="s">
        <v>1394</v>
      </c>
      <c r="K347" s="65" t="s">
        <v>268</v>
      </c>
      <c r="L347" s="1" t="s">
        <v>18</v>
      </c>
    </row>
    <row r="348" spans="1:12" ht="46.5" customHeight="1" thickBot="1" x14ac:dyDescent="0.25">
      <c r="A348" s="121" cm="1">
        <f t="array" ref="A348">ROW(A348:A348)-4</f>
        <v>344</v>
      </c>
      <c r="B348" s="1" t="s">
        <v>1395</v>
      </c>
      <c r="C348" s="11" t="s">
        <v>19</v>
      </c>
      <c r="D348" s="1" t="s">
        <v>1398</v>
      </c>
      <c r="E348" s="17" t="s">
        <v>1330</v>
      </c>
      <c r="F348" s="34" t="s">
        <v>1396</v>
      </c>
      <c r="G348" s="94">
        <v>18791168</v>
      </c>
      <c r="H348" s="84" t="s">
        <v>956</v>
      </c>
      <c r="I348" s="84" t="s">
        <v>1337</v>
      </c>
      <c r="J348" s="58" t="s">
        <v>1397</v>
      </c>
      <c r="K348" s="65" t="s">
        <v>130</v>
      </c>
      <c r="L348" s="1" t="s">
        <v>18</v>
      </c>
    </row>
    <row r="349" spans="1:12" ht="45" customHeight="1" x14ac:dyDescent="0.2">
      <c r="A349" s="121" cm="1">
        <f t="array" ref="A349">ROW(A349:A349)-4</f>
        <v>345</v>
      </c>
      <c r="B349" s="52" t="s">
        <v>1410</v>
      </c>
      <c r="C349" s="19" t="s">
        <v>24</v>
      </c>
      <c r="D349" s="1" t="s">
        <v>1401</v>
      </c>
      <c r="E349" s="17" t="s">
        <v>482</v>
      </c>
      <c r="F349" s="34" t="s">
        <v>1403</v>
      </c>
      <c r="G349" s="94">
        <v>16470114</v>
      </c>
      <c r="H349" s="84" t="s">
        <v>956</v>
      </c>
      <c r="I349" s="84" t="s">
        <v>1337</v>
      </c>
      <c r="J349" s="58" t="s">
        <v>1402</v>
      </c>
      <c r="K349" s="65" t="s">
        <v>155</v>
      </c>
      <c r="L349" s="1" t="s">
        <v>18</v>
      </c>
    </row>
    <row r="350" spans="1:12" ht="45" customHeight="1" x14ac:dyDescent="0.2">
      <c r="A350" s="121" cm="1">
        <f t="array" ref="A350">ROW(A350:A350)-4</f>
        <v>346</v>
      </c>
      <c r="B350" s="58" t="s">
        <v>1411</v>
      </c>
      <c r="C350" s="17" t="s">
        <v>22</v>
      </c>
      <c r="D350" s="1" t="s">
        <v>1404</v>
      </c>
      <c r="E350" s="17" t="s">
        <v>53</v>
      </c>
      <c r="F350" s="17" t="s">
        <v>105</v>
      </c>
      <c r="G350" s="94">
        <v>15407611</v>
      </c>
      <c r="H350" s="84" t="s">
        <v>995</v>
      </c>
      <c r="I350" s="84" t="s">
        <v>1405</v>
      </c>
      <c r="J350" s="58" t="s">
        <v>1406</v>
      </c>
      <c r="K350" s="58" t="s">
        <v>1284</v>
      </c>
      <c r="L350" s="1" t="s">
        <v>59</v>
      </c>
    </row>
    <row r="351" spans="1:12" ht="45" customHeight="1" x14ac:dyDescent="0.2">
      <c r="A351" s="121" cm="1">
        <f t="array" ref="A351">ROW(A351:A351)-4</f>
        <v>347</v>
      </c>
      <c r="B351" s="1" t="s">
        <v>1412</v>
      </c>
      <c r="C351" s="17" t="s">
        <v>46</v>
      </c>
      <c r="D351" s="58">
        <v>1131636</v>
      </c>
      <c r="E351" s="17" t="s">
        <v>53</v>
      </c>
      <c r="F351" s="34" t="s">
        <v>394</v>
      </c>
      <c r="G351" s="94">
        <v>4761137</v>
      </c>
      <c r="H351" s="84" t="s">
        <v>1128</v>
      </c>
      <c r="I351" s="84" t="s">
        <v>1264</v>
      </c>
      <c r="J351" s="58" t="s">
        <v>1407</v>
      </c>
      <c r="K351" s="58" t="s">
        <v>1163</v>
      </c>
      <c r="L351" s="1" t="s">
        <v>59</v>
      </c>
    </row>
    <row r="352" spans="1:12" ht="45" customHeight="1" thickBot="1" x14ac:dyDescent="0.25">
      <c r="A352" s="121" cm="1">
        <f t="array" ref="A352">ROW(A352:A352)-4</f>
        <v>348</v>
      </c>
      <c r="B352" s="1" t="s">
        <v>1413</v>
      </c>
      <c r="C352" s="17" t="s">
        <v>1215</v>
      </c>
      <c r="D352" s="1">
        <v>1132928</v>
      </c>
      <c r="E352" s="17" t="s">
        <v>53</v>
      </c>
      <c r="F352" s="17" t="s">
        <v>105</v>
      </c>
      <c r="G352" s="94">
        <v>3550750</v>
      </c>
      <c r="H352" s="84" t="s">
        <v>960</v>
      </c>
      <c r="I352" s="84" t="s">
        <v>1282</v>
      </c>
      <c r="J352" s="58" t="s">
        <v>1408</v>
      </c>
      <c r="K352" s="58" t="s">
        <v>1409</v>
      </c>
      <c r="L352" s="1" t="s">
        <v>59</v>
      </c>
    </row>
    <row r="353" spans="1:12" ht="45" customHeight="1" thickBot="1" x14ac:dyDescent="0.25">
      <c r="A353" s="121" cm="1">
        <f t="array" ref="A353">ROW(A353:A353)-4</f>
        <v>349</v>
      </c>
      <c r="B353" s="1" t="s">
        <v>1424</v>
      </c>
      <c r="C353" s="17" t="s">
        <v>32</v>
      </c>
      <c r="D353" s="1" t="s">
        <v>1414</v>
      </c>
      <c r="E353" s="84" t="s">
        <v>1415</v>
      </c>
      <c r="F353" s="17" t="s">
        <v>94</v>
      </c>
      <c r="G353" s="94">
        <v>2140280</v>
      </c>
      <c r="H353" s="84" t="s">
        <v>1128</v>
      </c>
      <c r="I353" s="84" t="s">
        <v>1405</v>
      </c>
      <c r="J353" s="58" t="s">
        <v>1416</v>
      </c>
      <c r="K353" s="65" t="s">
        <v>1417</v>
      </c>
      <c r="L353" s="17" t="s">
        <v>76</v>
      </c>
    </row>
    <row r="354" spans="1:12" ht="45" customHeight="1" x14ac:dyDescent="0.2">
      <c r="A354" s="121" cm="1">
        <f t="array" ref="A354">ROW(A354:A354)-4</f>
        <v>350</v>
      </c>
      <c r="B354" s="1" t="s">
        <v>1420</v>
      </c>
      <c r="C354" s="19" t="s">
        <v>24</v>
      </c>
      <c r="D354" s="1" t="s">
        <v>1419</v>
      </c>
      <c r="E354" s="58" t="s">
        <v>93</v>
      </c>
      <c r="F354" s="17" t="s">
        <v>1421</v>
      </c>
      <c r="G354" s="94">
        <v>2354844</v>
      </c>
      <c r="H354" s="84" t="s">
        <v>956</v>
      </c>
      <c r="I354" s="84" t="s">
        <v>1337</v>
      </c>
      <c r="J354" s="58" t="s">
        <v>1418</v>
      </c>
      <c r="K354" s="65" t="s">
        <v>462</v>
      </c>
      <c r="L354" s="1" t="s">
        <v>18</v>
      </c>
    </row>
    <row r="355" spans="1:12" ht="45" customHeight="1" x14ac:dyDescent="0.2">
      <c r="A355" s="121" cm="1">
        <f t="array" ref="A355">ROW(A355:A355)-4</f>
        <v>351</v>
      </c>
      <c r="B355" s="1" t="s">
        <v>1425</v>
      </c>
      <c r="C355" s="17" t="s">
        <v>12</v>
      </c>
      <c r="D355" s="1">
        <v>1135938</v>
      </c>
      <c r="E355" s="17" t="s">
        <v>53</v>
      </c>
      <c r="F355" s="17" t="s">
        <v>105</v>
      </c>
      <c r="G355" s="94">
        <v>6160736</v>
      </c>
      <c r="H355" s="84" t="s">
        <v>995</v>
      </c>
      <c r="I355" s="84" t="s">
        <v>1405</v>
      </c>
      <c r="J355" s="58" t="s">
        <v>1422</v>
      </c>
      <c r="K355" s="58" t="s">
        <v>858</v>
      </c>
      <c r="L355" s="1" t="s">
        <v>59</v>
      </c>
    </row>
    <row r="356" spans="1:12" ht="45" customHeight="1" thickBot="1" x14ac:dyDescent="0.25">
      <c r="A356" s="121" cm="1">
        <f t="array" ref="A356">ROW(A356:A356)-4</f>
        <v>352</v>
      </c>
      <c r="B356" s="1" t="s">
        <v>1426</v>
      </c>
      <c r="C356" s="17" t="s">
        <v>12</v>
      </c>
      <c r="D356" s="1">
        <v>1136495</v>
      </c>
      <c r="E356" s="17" t="s">
        <v>53</v>
      </c>
      <c r="F356" s="34" t="s">
        <v>1295</v>
      </c>
      <c r="G356" s="94">
        <v>2850192</v>
      </c>
      <c r="H356" s="84" t="s">
        <v>956</v>
      </c>
      <c r="I356" s="84" t="s">
        <v>1264</v>
      </c>
      <c r="J356" s="58" t="s">
        <v>1423</v>
      </c>
      <c r="K356" s="58" t="s">
        <v>1371</v>
      </c>
      <c r="L356" s="1" t="s">
        <v>59</v>
      </c>
    </row>
    <row r="357" spans="1:12" s="5" customFormat="1" ht="45" customHeight="1" thickBot="1" x14ac:dyDescent="0.25">
      <c r="A357" s="121" cm="1">
        <f t="array" ref="A357">ROW(A357:A357)-4</f>
        <v>353</v>
      </c>
      <c r="B357" s="103" t="s">
        <v>1448</v>
      </c>
      <c r="C357" s="68" t="s">
        <v>47</v>
      </c>
      <c r="D357" s="5" t="s">
        <v>1428</v>
      </c>
      <c r="E357" s="68" t="s">
        <v>1393</v>
      </c>
      <c r="F357" s="40" t="s">
        <v>1392</v>
      </c>
      <c r="G357" s="95">
        <v>20944700</v>
      </c>
      <c r="H357" s="35" t="s">
        <v>1282</v>
      </c>
      <c r="I357" s="35" t="s">
        <v>1312</v>
      </c>
      <c r="J357" s="69" t="s">
        <v>1429</v>
      </c>
      <c r="K357" s="81" t="s">
        <v>268</v>
      </c>
      <c r="L357" s="68" t="s">
        <v>76</v>
      </c>
    </row>
    <row r="358" spans="1:12" s="5" customFormat="1" ht="45" customHeight="1" thickBot="1" x14ac:dyDescent="0.25">
      <c r="A358" s="121" cm="1">
        <f t="array" ref="A358">ROW(A358:A358)-4</f>
        <v>354</v>
      </c>
      <c r="B358" s="5" t="s">
        <v>1449</v>
      </c>
      <c r="C358" s="87" t="s">
        <v>24</v>
      </c>
      <c r="D358" s="5" t="s">
        <v>1427</v>
      </c>
      <c r="E358" s="69" t="s">
        <v>93</v>
      </c>
      <c r="F358" s="68" t="s">
        <v>1430</v>
      </c>
      <c r="G358" s="95">
        <v>2118900</v>
      </c>
      <c r="H358" s="35" t="s">
        <v>1120</v>
      </c>
      <c r="I358" s="35" t="s">
        <v>1405</v>
      </c>
      <c r="J358" s="69" t="s">
        <v>1431</v>
      </c>
      <c r="K358" s="82" t="s">
        <v>462</v>
      </c>
      <c r="L358" s="5" t="s">
        <v>18</v>
      </c>
    </row>
    <row r="359" spans="1:12" s="5" customFormat="1" ht="45" customHeight="1" thickBot="1" x14ac:dyDescent="0.25">
      <c r="A359" s="121" cm="1">
        <f t="array" ref="A359">ROW(A359:A359)-4</f>
        <v>355</v>
      </c>
      <c r="B359" s="5" t="s">
        <v>1450</v>
      </c>
      <c r="C359" s="87" t="s">
        <v>24</v>
      </c>
      <c r="D359" s="5" t="s">
        <v>1433</v>
      </c>
      <c r="E359" s="69" t="s">
        <v>93</v>
      </c>
      <c r="F359" s="68" t="s">
        <v>1430</v>
      </c>
      <c r="G359" s="95">
        <v>1962100</v>
      </c>
      <c r="H359" s="35" t="s">
        <v>1120</v>
      </c>
      <c r="I359" s="35" t="s">
        <v>1405</v>
      </c>
      <c r="J359" s="69" t="s">
        <v>1432</v>
      </c>
      <c r="K359" s="82" t="s">
        <v>462</v>
      </c>
      <c r="L359" s="5" t="s">
        <v>18</v>
      </c>
    </row>
    <row r="360" spans="1:12" s="5" customFormat="1" ht="45" customHeight="1" x14ac:dyDescent="0.2">
      <c r="A360" s="121" cm="1">
        <f t="array" ref="A360">ROW(A360:A360)-4</f>
        <v>356</v>
      </c>
      <c r="B360" s="5" t="s">
        <v>1451</v>
      </c>
      <c r="C360" s="68" t="s">
        <v>32</v>
      </c>
      <c r="D360" s="5" t="s">
        <v>1434</v>
      </c>
      <c r="E360" s="68" t="s">
        <v>1107</v>
      </c>
      <c r="F360" s="69" t="s">
        <v>756</v>
      </c>
      <c r="G360" s="95">
        <v>1815840</v>
      </c>
      <c r="H360" s="35" t="s">
        <v>1282</v>
      </c>
      <c r="I360" s="35" t="s">
        <v>1312</v>
      </c>
      <c r="J360" s="69" t="s">
        <v>1435</v>
      </c>
      <c r="K360" s="78" t="s">
        <v>155</v>
      </c>
      <c r="L360" s="5" t="s">
        <v>18</v>
      </c>
    </row>
    <row r="361" spans="1:12" s="5" customFormat="1" ht="45" customHeight="1" x14ac:dyDescent="0.2">
      <c r="A361" s="121" cm="1">
        <f t="array" ref="A361">ROW(A361:A361)-4</f>
        <v>357</v>
      </c>
      <c r="B361" s="5" t="s">
        <v>1452</v>
      </c>
      <c r="C361" s="68" t="s">
        <v>46</v>
      </c>
      <c r="D361" s="5">
        <v>1137250</v>
      </c>
      <c r="E361" s="5" t="s">
        <v>53</v>
      </c>
      <c r="F361" s="68" t="s">
        <v>1436</v>
      </c>
      <c r="G361" s="95">
        <v>29140732</v>
      </c>
      <c r="H361" s="35" t="s">
        <v>1337</v>
      </c>
      <c r="I361" s="35" t="s">
        <v>1438</v>
      </c>
      <c r="J361" s="69" t="s">
        <v>1437</v>
      </c>
      <c r="K361" s="69" t="s">
        <v>822</v>
      </c>
      <c r="L361" s="5" t="s">
        <v>59</v>
      </c>
    </row>
    <row r="362" spans="1:12" s="5" customFormat="1" ht="45" customHeight="1" x14ac:dyDescent="0.2">
      <c r="A362" s="121" cm="1">
        <f t="array" ref="A362">ROW(A362:A362)-4</f>
        <v>358</v>
      </c>
      <c r="B362" s="5" t="s">
        <v>1453</v>
      </c>
      <c r="C362" s="68" t="s">
        <v>26</v>
      </c>
      <c r="D362" s="5">
        <v>1138193</v>
      </c>
      <c r="E362" s="5" t="s">
        <v>53</v>
      </c>
      <c r="F362" s="68" t="s">
        <v>1439</v>
      </c>
      <c r="G362" s="95">
        <v>2452785</v>
      </c>
      <c r="H362" s="35" t="s">
        <v>1337</v>
      </c>
      <c r="I362" s="35" t="s">
        <v>1438</v>
      </c>
      <c r="J362" s="69" t="s">
        <v>1440</v>
      </c>
      <c r="K362" s="69" t="s">
        <v>705</v>
      </c>
      <c r="L362" s="5" t="s">
        <v>59</v>
      </c>
    </row>
    <row r="363" spans="1:12" s="5" customFormat="1" ht="45" customHeight="1" x14ac:dyDescent="0.2">
      <c r="A363" s="121" cm="1">
        <f t="array" ref="A363">ROW(A363:A363)-4</f>
        <v>359</v>
      </c>
      <c r="B363" s="5" t="s">
        <v>1441</v>
      </c>
      <c r="C363" s="68" t="s">
        <v>12</v>
      </c>
      <c r="D363" s="5">
        <v>1134566</v>
      </c>
      <c r="E363" s="69" t="s">
        <v>53</v>
      </c>
      <c r="F363" s="5" t="s">
        <v>636</v>
      </c>
      <c r="G363" s="95">
        <v>3066507</v>
      </c>
      <c r="H363" s="35" t="s">
        <v>1120</v>
      </c>
      <c r="I363" s="35" t="s">
        <v>1337</v>
      </c>
      <c r="J363" s="69" t="s">
        <v>1442</v>
      </c>
      <c r="K363" s="69" t="s">
        <v>62</v>
      </c>
      <c r="L363" s="5" t="s">
        <v>59</v>
      </c>
    </row>
    <row r="364" spans="1:12" s="5" customFormat="1" ht="45" customHeight="1" x14ac:dyDescent="0.2">
      <c r="A364" s="121" cm="1">
        <f t="array" ref="A364">ROW(A364:A364)-4</f>
        <v>360</v>
      </c>
      <c r="B364" s="5" t="s">
        <v>1454</v>
      </c>
      <c r="C364" s="68" t="s">
        <v>12</v>
      </c>
      <c r="D364" s="5">
        <v>1136597</v>
      </c>
      <c r="E364" s="69" t="s">
        <v>53</v>
      </c>
      <c r="F364" s="68" t="s">
        <v>1443</v>
      </c>
      <c r="G364" s="95">
        <v>2523945</v>
      </c>
      <c r="H364" s="35" t="s">
        <v>995</v>
      </c>
      <c r="I364" s="35" t="s">
        <v>1405</v>
      </c>
      <c r="J364" s="69" t="s">
        <v>1444</v>
      </c>
      <c r="K364" s="69" t="s">
        <v>1445</v>
      </c>
      <c r="L364" s="5" t="s">
        <v>59</v>
      </c>
    </row>
    <row r="365" spans="1:12" s="5" customFormat="1" ht="45" customHeight="1" thickBot="1" x14ac:dyDescent="0.25">
      <c r="A365" s="121" cm="1">
        <f t="array" ref="A365">ROW(A365:A365)-4</f>
        <v>361</v>
      </c>
      <c r="B365" s="5" t="s">
        <v>1446</v>
      </c>
      <c r="C365" s="68" t="s">
        <v>12</v>
      </c>
      <c r="D365" s="5">
        <v>1134666</v>
      </c>
      <c r="E365" s="69" t="s">
        <v>53</v>
      </c>
      <c r="F365" s="68" t="s">
        <v>105</v>
      </c>
      <c r="G365" s="95">
        <v>2121602</v>
      </c>
      <c r="H365" s="35" t="s">
        <v>995</v>
      </c>
      <c r="I365" s="35" t="s">
        <v>1405</v>
      </c>
      <c r="J365" s="69" t="s">
        <v>1447</v>
      </c>
      <c r="K365" s="69" t="s">
        <v>858</v>
      </c>
      <c r="L365" s="5" t="s">
        <v>59</v>
      </c>
    </row>
    <row r="366" spans="1:12" ht="45" customHeight="1" thickBot="1" x14ac:dyDescent="0.25">
      <c r="A366" s="121" cm="1">
        <f t="array" ref="A366">ROW(A366:A366)-4</f>
        <v>362</v>
      </c>
      <c r="B366" s="104" t="s">
        <v>1478</v>
      </c>
      <c r="C366" s="17" t="s">
        <v>32</v>
      </c>
      <c r="D366" s="1" t="s">
        <v>1455</v>
      </c>
      <c r="E366" s="68" t="s">
        <v>105</v>
      </c>
      <c r="F366" s="68" t="s">
        <v>105</v>
      </c>
      <c r="G366" s="94">
        <v>6197872</v>
      </c>
      <c r="H366" s="84" t="s">
        <v>1327</v>
      </c>
      <c r="I366" s="84" t="s">
        <v>1405</v>
      </c>
      <c r="J366" s="58" t="s">
        <v>1456</v>
      </c>
      <c r="K366" s="83" t="s">
        <v>709</v>
      </c>
      <c r="L366" s="1" t="s">
        <v>59</v>
      </c>
    </row>
    <row r="367" spans="1:12" ht="45" customHeight="1" thickBot="1" x14ac:dyDescent="0.25">
      <c r="A367" s="121" cm="1">
        <f t="array" ref="A367">ROW(A367:A367)-4</f>
        <v>363</v>
      </c>
      <c r="B367" s="1" t="s">
        <v>1461</v>
      </c>
      <c r="C367" s="17" t="s">
        <v>12</v>
      </c>
      <c r="D367" s="1" t="s">
        <v>1457</v>
      </c>
      <c r="E367" s="58" t="s">
        <v>93</v>
      </c>
      <c r="F367" s="17" t="s">
        <v>1460</v>
      </c>
      <c r="G367" s="94">
        <v>3158660</v>
      </c>
      <c r="H367" s="84" t="s">
        <v>1337</v>
      </c>
      <c r="I367" s="84" t="s">
        <v>1459</v>
      </c>
      <c r="J367" s="58" t="s">
        <v>1458</v>
      </c>
      <c r="K367" s="65" t="s">
        <v>337</v>
      </c>
      <c r="L367" s="17" t="s">
        <v>76</v>
      </c>
    </row>
    <row r="368" spans="1:12" ht="45" customHeight="1" thickBot="1" x14ac:dyDescent="0.25">
      <c r="A368" s="121" cm="1">
        <f t="array" ref="A368">ROW(A368:A368)-4</f>
        <v>364</v>
      </c>
      <c r="B368" s="1" t="s">
        <v>1464</v>
      </c>
      <c r="C368" s="17" t="s">
        <v>47</v>
      </c>
      <c r="D368" s="1" t="s">
        <v>1462</v>
      </c>
      <c r="E368" s="58" t="s">
        <v>482</v>
      </c>
      <c r="F368" s="34" t="s">
        <v>842</v>
      </c>
      <c r="G368" s="94">
        <v>14977420</v>
      </c>
      <c r="H368" s="84" t="s">
        <v>1327</v>
      </c>
      <c r="I368" s="84" t="s">
        <v>1264</v>
      </c>
      <c r="J368" s="58" t="s">
        <v>1463</v>
      </c>
      <c r="K368" s="85" t="s">
        <v>155</v>
      </c>
      <c r="L368" s="1" t="s">
        <v>18</v>
      </c>
    </row>
    <row r="369" spans="1:12" ht="45" customHeight="1" thickBot="1" x14ac:dyDescent="0.25">
      <c r="A369" s="121" cm="1">
        <f t="array" ref="A369">ROW(A369:A369)-4</f>
        <v>365</v>
      </c>
      <c r="B369" s="58" t="s">
        <v>1477</v>
      </c>
      <c r="C369" s="17" t="s">
        <v>32</v>
      </c>
      <c r="D369" s="1" t="s">
        <v>1466</v>
      </c>
      <c r="E369" s="58" t="s">
        <v>1479</v>
      </c>
      <c r="F369" s="58" t="s">
        <v>1479</v>
      </c>
      <c r="G369" s="94">
        <v>12586570</v>
      </c>
      <c r="H369" s="84" t="s">
        <v>956</v>
      </c>
      <c r="I369" s="84" t="s">
        <v>1327</v>
      </c>
      <c r="J369" s="58" t="s">
        <v>1465</v>
      </c>
      <c r="K369" s="65" t="s">
        <v>88</v>
      </c>
      <c r="L369" s="1" t="s">
        <v>59</v>
      </c>
    </row>
    <row r="370" spans="1:12" ht="45" customHeight="1" x14ac:dyDescent="0.2">
      <c r="A370" s="121" cm="1">
        <f t="array" ref="A370">ROW(A370:A370)-4</f>
        <v>366</v>
      </c>
      <c r="B370" s="1" t="s">
        <v>1468</v>
      </c>
      <c r="C370" s="17" t="s">
        <v>32</v>
      </c>
      <c r="D370" s="1" t="s">
        <v>1467</v>
      </c>
      <c r="E370" s="58" t="s">
        <v>1479</v>
      </c>
      <c r="F370" s="58" t="s">
        <v>1479</v>
      </c>
      <c r="G370" s="94">
        <v>1579609</v>
      </c>
      <c r="H370" s="84" t="s">
        <v>995</v>
      </c>
      <c r="I370" s="84" t="s">
        <v>1469</v>
      </c>
      <c r="J370" s="58" t="s">
        <v>1470</v>
      </c>
      <c r="K370" s="65" t="s">
        <v>709</v>
      </c>
      <c r="L370" s="65" t="s">
        <v>59</v>
      </c>
    </row>
    <row r="371" spans="1:12" ht="45" customHeight="1" x14ac:dyDescent="0.2">
      <c r="A371" s="121" cm="1">
        <f t="array" ref="A371">ROW(A371:A371)-4</f>
        <v>367</v>
      </c>
      <c r="B371" s="1" t="s">
        <v>1476</v>
      </c>
      <c r="C371" s="17" t="s">
        <v>46</v>
      </c>
      <c r="D371" s="1">
        <v>1136165</v>
      </c>
      <c r="E371" s="58" t="s">
        <v>53</v>
      </c>
      <c r="F371" s="17" t="s">
        <v>1248</v>
      </c>
      <c r="G371" s="94">
        <v>1474264</v>
      </c>
      <c r="H371" s="84" t="s">
        <v>1120</v>
      </c>
      <c r="I371" s="84" t="s">
        <v>1459</v>
      </c>
      <c r="J371" s="58" t="s">
        <v>1471</v>
      </c>
      <c r="K371" s="58" t="s">
        <v>1472</v>
      </c>
      <c r="L371" s="1" t="s">
        <v>59</v>
      </c>
    </row>
    <row r="372" spans="1:12" ht="45" customHeight="1" x14ac:dyDescent="0.2">
      <c r="A372" s="121" cm="1">
        <f t="array" ref="A372">ROW(A372:A372)-4</f>
        <v>368</v>
      </c>
      <c r="B372" s="1" t="s">
        <v>1475</v>
      </c>
      <c r="C372" s="17" t="s">
        <v>26</v>
      </c>
      <c r="D372" s="1" t="s">
        <v>1473</v>
      </c>
      <c r="E372" s="58" t="s">
        <v>53</v>
      </c>
      <c r="F372" s="17" t="s">
        <v>214</v>
      </c>
      <c r="G372" s="94">
        <v>1319441</v>
      </c>
      <c r="H372" s="84" t="s">
        <v>1120</v>
      </c>
      <c r="I372" s="84" t="s">
        <v>1459</v>
      </c>
      <c r="J372" s="58" t="s">
        <v>1474</v>
      </c>
      <c r="K372" s="58" t="s">
        <v>215</v>
      </c>
      <c r="L372" s="1" t="s">
        <v>59</v>
      </c>
    </row>
    <row r="373" spans="1:12" ht="45" customHeight="1" x14ac:dyDescent="0.2">
      <c r="A373" s="121" cm="1">
        <f t="array" ref="A373">ROW(A373:A373)-4</f>
        <v>369</v>
      </c>
      <c r="B373" s="52" t="s">
        <v>1480</v>
      </c>
      <c r="C373" s="17" t="s">
        <v>12</v>
      </c>
      <c r="D373" s="1">
        <v>1136914</v>
      </c>
      <c r="E373" s="58" t="s">
        <v>53</v>
      </c>
      <c r="F373" s="34" t="s">
        <v>383</v>
      </c>
      <c r="G373" s="94">
        <v>3977887</v>
      </c>
      <c r="H373" s="84" t="s">
        <v>1312</v>
      </c>
      <c r="I373" s="84" t="s">
        <v>1481</v>
      </c>
      <c r="J373" s="58" t="s">
        <v>1482</v>
      </c>
      <c r="K373" s="58" t="s">
        <v>1483</v>
      </c>
      <c r="L373" s="1" t="s">
        <v>59</v>
      </c>
    </row>
    <row r="374" spans="1:12" ht="45" customHeight="1" x14ac:dyDescent="0.2">
      <c r="A374" s="121" cm="1">
        <f t="array" ref="A374">ROW(A374:A374)-4</f>
        <v>370</v>
      </c>
      <c r="B374" s="1" t="s">
        <v>1484</v>
      </c>
      <c r="C374" s="17" t="s">
        <v>1215</v>
      </c>
      <c r="D374" s="1">
        <v>1137947</v>
      </c>
      <c r="E374" s="58" t="s">
        <v>53</v>
      </c>
      <c r="F374" s="58" t="s">
        <v>880</v>
      </c>
      <c r="G374" s="94">
        <v>2900332</v>
      </c>
      <c r="H374" s="84" t="s">
        <v>1327</v>
      </c>
      <c r="I374" s="84" t="s">
        <v>1438</v>
      </c>
      <c r="J374" s="58" t="s">
        <v>1485</v>
      </c>
      <c r="K374" s="58" t="s">
        <v>1486</v>
      </c>
      <c r="L374" s="1" t="s">
        <v>59</v>
      </c>
    </row>
    <row r="375" spans="1:12" ht="45" customHeight="1" x14ac:dyDescent="0.2">
      <c r="A375" s="121" cm="1">
        <f t="array" ref="A375">ROW(A375:A375)-4</f>
        <v>371</v>
      </c>
      <c r="B375" s="1" t="s">
        <v>1487</v>
      </c>
      <c r="C375" s="11" t="s">
        <v>46</v>
      </c>
      <c r="D375" s="1">
        <v>1141581</v>
      </c>
      <c r="E375" s="58" t="s">
        <v>53</v>
      </c>
      <c r="F375" s="34" t="s">
        <v>394</v>
      </c>
      <c r="G375" s="94">
        <v>1901231</v>
      </c>
      <c r="H375" s="84" t="s">
        <v>1264</v>
      </c>
      <c r="I375" s="84" t="s">
        <v>1438</v>
      </c>
      <c r="J375" s="58" t="s">
        <v>1488</v>
      </c>
      <c r="K375" s="58" t="s">
        <v>1163</v>
      </c>
      <c r="L375" s="1" t="s">
        <v>59</v>
      </c>
    </row>
    <row r="376" spans="1:12" ht="45" customHeight="1" x14ac:dyDescent="0.2">
      <c r="A376" s="121" cm="1">
        <f t="array" ref="A376">ROW(A376:A376)-4</f>
        <v>372</v>
      </c>
      <c r="B376" s="1" t="s">
        <v>1489</v>
      </c>
      <c r="C376" s="19" t="s">
        <v>24</v>
      </c>
      <c r="D376" s="1">
        <v>1128646</v>
      </c>
      <c r="E376" s="58" t="s">
        <v>53</v>
      </c>
      <c r="F376" s="17" t="s">
        <v>1443</v>
      </c>
      <c r="G376" s="94">
        <v>1198971</v>
      </c>
      <c r="H376" s="84" t="s">
        <v>1312</v>
      </c>
      <c r="I376" s="84" t="s">
        <v>1481</v>
      </c>
      <c r="J376" s="58" t="s">
        <v>1491</v>
      </c>
      <c r="K376" s="58" t="s">
        <v>1490</v>
      </c>
      <c r="L376" s="1" t="s">
        <v>59</v>
      </c>
    </row>
    <row r="377" spans="1:12" ht="45" customHeight="1" thickBot="1" x14ac:dyDescent="0.25">
      <c r="A377" s="121" cm="1">
        <f t="array" ref="A377">ROW(A377:A377)-4</f>
        <v>373</v>
      </c>
      <c r="B377" s="1" t="s">
        <v>1492</v>
      </c>
      <c r="C377" s="11" t="s">
        <v>32</v>
      </c>
      <c r="D377" s="1">
        <v>1137771</v>
      </c>
      <c r="E377" s="58" t="s">
        <v>53</v>
      </c>
      <c r="F377" s="34" t="s">
        <v>1174</v>
      </c>
      <c r="G377" s="94">
        <v>1171633</v>
      </c>
      <c r="H377" s="84" t="s">
        <v>1312</v>
      </c>
      <c r="I377" s="84" t="s">
        <v>1481</v>
      </c>
      <c r="J377" s="58" t="s">
        <v>1493</v>
      </c>
      <c r="K377" s="58" t="s">
        <v>1494</v>
      </c>
      <c r="L377" s="1" t="s">
        <v>59</v>
      </c>
    </row>
    <row r="378" spans="1:12" ht="45" customHeight="1" thickBot="1" x14ac:dyDescent="0.25">
      <c r="A378" s="121" cm="1">
        <f t="array" ref="A378">ROW(A378:A378)-4</f>
        <v>374</v>
      </c>
      <c r="B378" s="1" t="s">
        <v>1495</v>
      </c>
      <c r="C378" s="11" t="s">
        <v>23</v>
      </c>
      <c r="D378" s="1" t="s">
        <v>1496</v>
      </c>
      <c r="E378" s="58" t="s">
        <v>1500</v>
      </c>
      <c r="F378" s="105" t="s">
        <v>1497</v>
      </c>
      <c r="G378" s="94">
        <v>2746123</v>
      </c>
      <c r="H378" s="84" t="s">
        <v>1327</v>
      </c>
      <c r="I378" s="84" t="s">
        <v>1498</v>
      </c>
      <c r="J378" s="58" t="s">
        <v>1499</v>
      </c>
      <c r="K378" s="65" t="s">
        <v>743</v>
      </c>
      <c r="L378" s="1" t="s">
        <v>18</v>
      </c>
    </row>
    <row r="379" spans="1:12" ht="45" customHeight="1" thickBot="1" x14ac:dyDescent="0.25">
      <c r="A379" s="121" cm="1">
        <f t="array" ref="A379">ROW(A379:A379)-4</f>
        <v>375</v>
      </c>
      <c r="B379" s="66" t="s">
        <v>1538</v>
      </c>
      <c r="C379" s="17" t="s">
        <v>270</v>
      </c>
      <c r="D379" s="1" t="s">
        <v>1501</v>
      </c>
      <c r="E379" s="58" t="s">
        <v>1505</v>
      </c>
      <c r="F379" s="105" t="s">
        <v>1502</v>
      </c>
      <c r="G379" s="94">
        <v>18636209</v>
      </c>
      <c r="H379" s="84" t="s">
        <v>1503</v>
      </c>
      <c r="I379" s="84" t="s">
        <v>1438</v>
      </c>
      <c r="J379" s="58" t="s">
        <v>1504</v>
      </c>
      <c r="K379" s="83" t="s">
        <v>1506</v>
      </c>
      <c r="L379" s="1" t="s">
        <v>18</v>
      </c>
    </row>
    <row r="380" spans="1:12" ht="45" customHeight="1" thickBot="1" x14ac:dyDescent="0.25">
      <c r="A380" s="121" cm="1">
        <f t="array" ref="A380">ROW(A380:A380)-4</f>
        <v>376</v>
      </c>
      <c r="B380" s="106" t="s">
        <v>1539</v>
      </c>
      <c r="C380" s="11" t="s">
        <v>32</v>
      </c>
      <c r="D380" s="1" t="s">
        <v>1510</v>
      </c>
      <c r="E380" s="58" t="s">
        <v>1507</v>
      </c>
      <c r="F380" s="17" t="s">
        <v>232</v>
      </c>
      <c r="G380" s="94">
        <v>2756693</v>
      </c>
      <c r="H380" s="84" t="s">
        <v>1264</v>
      </c>
      <c r="I380" s="84" t="s">
        <v>1508</v>
      </c>
      <c r="J380" s="58" t="s">
        <v>1509</v>
      </c>
      <c r="K380" s="65" t="s">
        <v>112</v>
      </c>
      <c r="L380" s="17" t="s">
        <v>76</v>
      </c>
    </row>
    <row r="381" spans="1:12" ht="45" customHeight="1" thickBot="1" x14ac:dyDescent="0.25">
      <c r="A381" s="121" cm="1">
        <f t="array" ref="A381">ROW(A381:A381)-4</f>
        <v>377</v>
      </c>
      <c r="B381" s="1" t="s">
        <v>1540</v>
      </c>
      <c r="C381" s="11" t="s">
        <v>840</v>
      </c>
      <c r="D381" s="1" t="s">
        <v>1513</v>
      </c>
      <c r="E381" s="17" t="s">
        <v>1107</v>
      </c>
      <c r="F381" s="17" t="s">
        <v>842</v>
      </c>
      <c r="G381" s="94">
        <v>1908040</v>
      </c>
      <c r="H381" s="84" t="s">
        <v>1264</v>
      </c>
      <c r="I381" s="84" t="s">
        <v>1511</v>
      </c>
      <c r="J381" s="58" t="s">
        <v>1512</v>
      </c>
      <c r="K381" s="65" t="s">
        <v>155</v>
      </c>
      <c r="L381" s="17" t="s">
        <v>76</v>
      </c>
    </row>
    <row r="382" spans="1:12" ht="45" customHeight="1" thickBot="1" x14ac:dyDescent="0.25">
      <c r="A382" s="121" cm="1">
        <f t="array" ref="A382">ROW(A382:A382)-4</f>
        <v>378</v>
      </c>
      <c r="B382" s="1" t="s">
        <v>1541</v>
      </c>
      <c r="C382" s="11" t="s">
        <v>29</v>
      </c>
      <c r="D382" s="1" t="s">
        <v>1514</v>
      </c>
      <c r="E382" s="17" t="s">
        <v>1107</v>
      </c>
      <c r="F382" s="105" t="s">
        <v>1515</v>
      </c>
      <c r="G382" s="94">
        <v>3261763</v>
      </c>
      <c r="H382" s="84" t="s">
        <v>1264</v>
      </c>
      <c r="I382" s="84" t="s">
        <v>1516</v>
      </c>
      <c r="J382" s="58" t="s">
        <v>1517</v>
      </c>
      <c r="K382" s="85" t="s">
        <v>155</v>
      </c>
      <c r="L382" s="17" t="s">
        <v>76</v>
      </c>
    </row>
    <row r="383" spans="1:12" ht="45" customHeight="1" thickBot="1" x14ac:dyDescent="0.25">
      <c r="A383" s="121" cm="1">
        <f t="array" ref="A383">ROW(A383:A383)-4</f>
        <v>379</v>
      </c>
      <c r="B383" s="1" t="s">
        <v>1542</v>
      </c>
      <c r="C383" s="11" t="s">
        <v>31</v>
      </c>
      <c r="D383" s="1" t="s">
        <v>1518</v>
      </c>
      <c r="E383" s="58" t="s">
        <v>93</v>
      </c>
      <c r="F383" s="17" t="s">
        <v>1519</v>
      </c>
      <c r="G383" s="94">
        <v>2565314</v>
      </c>
      <c r="H383" s="84" t="s">
        <v>1264</v>
      </c>
      <c r="I383" s="84" t="s">
        <v>1516</v>
      </c>
      <c r="J383" s="58" t="s">
        <v>1520</v>
      </c>
      <c r="K383" s="85" t="s">
        <v>1072</v>
      </c>
      <c r="L383" s="1" t="s">
        <v>18</v>
      </c>
    </row>
    <row r="384" spans="1:12" ht="45" customHeight="1" thickBot="1" x14ac:dyDescent="0.25">
      <c r="A384" s="121" cm="1">
        <f t="array" ref="A384">ROW(A384:A384)-4</f>
        <v>380</v>
      </c>
      <c r="B384" s="1" t="s">
        <v>1524</v>
      </c>
      <c r="C384" s="11" t="s">
        <v>31</v>
      </c>
      <c r="D384" s="58" t="s">
        <v>1521</v>
      </c>
      <c r="E384" s="58" t="s">
        <v>1522</v>
      </c>
      <c r="F384" s="17" t="s">
        <v>171</v>
      </c>
      <c r="G384" s="94">
        <v>8183448</v>
      </c>
      <c r="H384" s="84" t="s">
        <v>1312</v>
      </c>
      <c r="I384" s="84" t="s">
        <v>1481</v>
      </c>
      <c r="J384" s="58" t="s">
        <v>1523</v>
      </c>
      <c r="K384" s="85" t="s">
        <v>355</v>
      </c>
      <c r="L384" s="17" t="s">
        <v>76</v>
      </c>
    </row>
    <row r="385" spans="1:12" ht="45" customHeight="1" thickBot="1" x14ac:dyDescent="0.25">
      <c r="A385" s="121" cm="1">
        <f t="array" ref="A385">ROW(A385:A385)-4</f>
        <v>381</v>
      </c>
      <c r="B385" s="1" t="s">
        <v>1525</v>
      </c>
      <c r="C385" s="17" t="s">
        <v>47</v>
      </c>
      <c r="D385" s="1" t="s">
        <v>1526</v>
      </c>
      <c r="E385" s="58" t="s">
        <v>1522</v>
      </c>
      <c r="F385" s="17" t="s">
        <v>204</v>
      </c>
      <c r="G385" s="94">
        <v>12506309</v>
      </c>
      <c r="H385" s="84" t="s">
        <v>1312</v>
      </c>
      <c r="I385" s="84" t="s">
        <v>1459</v>
      </c>
      <c r="J385" s="58" t="s">
        <v>1527</v>
      </c>
      <c r="K385" s="83" t="s">
        <v>512</v>
      </c>
      <c r="L385" s="1" t="s">
        <v>18</v>
      </c>
    </row>
    <row r="386" spans="1:12" ht="45" customHeight="1" thickBot="1" x14ac:dyDescent="0.25">
      <c r="A386" s="121" cm="1">
        <f t="array" ref="A386">ROW(A386:A386)-4</f>
        <v>382</v>
      </c>
      <c r="B386" s="1" t="s">
        <v>1528</v>
      </c>
      <c r="C386" s="11" t="s">
        <v>32</v>
      </c>
      <c r="D386" s="1" t="s">
        <v>1529</v>
      </c>
      <c r="E386" s="58" t="s">
        <v>1522</v>
      </c>
      <c r="F386" s="17" t="s">
        <v>171</v>
      </c>
      <c r="G386" s="94">
        <v>3383560</v>
      </c>
      <c r="H386" s="84" t="s">
        <v>1312</v>
      </c>
      <c r="I386" s="84" t="s">
        <v>1481</v>
      </c>
      <c r="J386" s="58" t="s">
        <v>1530</v>
      </c>
      <c r="K386" s="65" t="s">
        <v>355</v>
      </c>
      <c r="L386" s="1" t="s">
        <v>18</v>
      </c>
    </row>
    <row r="387" spans="1:12" ht="45" customHeight="1" x14ac:dyDescent="0.2">
      <c r="A387" s="121" cm="1">
        <f t="array" ref="A387">ROW(A387:A387)-4</f>
        <v>383</v>
      </c>
      <c r="B387" s="1" t="s">
        <v>1543</v>
      </c>
      <c r="C387" s="17" t="s">
        <v>47</v>
      </c>
      <c r="D387" s="1" t="s">
        <v>1531</v>
      </c>
      <c r="E387" s="58" t="s">
        <v>93</v>
      </c>
      <c r="F387" s="17" t="s">
        <v>842</v>
      </c>
      <c r="G387" s="94">
        <v>1862637</v>
      </c>
      <c r="H387" s="84" t="s">
        <v>1312</v>
      </c>
      <c r="I387" s="84" t="s">
        <v>1438</v>
      </c>
      <c r="J387" s="58" t="s">
        <v>1532</v>
      </c>
      <c r="K387" s="65" t="s">
        <v>112</v>
      </c>
      <c r="L387" s="1" t="s">
        <v>18</v>
      </c>
    </row>
    <row r="388" spans="1:12" ht="45" customHeight="1" x14ac:dyDescent="0.2">
      <c r="A388" s="121" cm="1">
        <f t="array" ref="A388">ROW(A388:A388)-4</f>
        <v>384</v>
      </c>
      <c r="B388" s="1" t="s">
        <v>1537</v>
      </c>
      <c r="C388" s="11" t="s">
        <v>30</v>
      </c>
      <c r="D388" s="1">
        <v>1139407</v>
      </c>
      <c r="E388" s="58" t="s">
        <v>53</v>
      </c>
      <c r="F388" s="17" t="s">
        <v>1533</v>
      </c>
      <c r="G388" s="94">
        <v>11682250</v>
      </c>
      <c r="H388" s="84" t="s">
        <v>1264</v>
      </c>
      <c r="I388" s="84" t="s">
        <v>1534</v>
      </c>
      <c r="J388" s="58" t="s">
        <v>1535</v>
      </c>
      <c r="K388" s="58" t="s">
        <v>1536</v>
      </c>
      <c r="L388" s="1" t="s">
        <v>59</v>
      </c>
    </row>
    <row r="389" spans="1:12" ht="45" customHeight="1" x14ac:dyDescent="0.2">
      <c r="A389" s="121" cm="1">
        <f t="array" ref="A389">ROW(A389:A389)-4</f>
        <v>385</v>
      </c>
      <c r="B389" s="66" t="s">
        <v>1544</v>
      </c>
      <c r="C389" s="11" t="s">
        <v>21</v>
      </c>
      <c r="D389" s="1">
        <v>1137836</v>
      </c>
      <c r="E389" s="58" t="s">
        <v>53</v>
      </c>
      <c r="F389" s="17" t="s">
        <v>1545</v>
      </c>
      <c r="G389" s="94">
        <v>2457096</v>
      </c>
      <c r="H389" s="84" t="s">
        <v>1405</v>
      </c>
      <c r="I389" s="84" t="s">
        <v>1546</v>
      </c>
      <c r="J389" s="58" t="s">
        <v>1547</v>
      </c>
      <c r="K389" s="58" t="s">
        <v>1548</v>
      </c>
      <c r="L389" s="17" t="s">
        <v>76</v>
      </c>
    </row>
    <row r="390" spans="1:12" ht="45" customHeight="1" x14ac:dyDescent="0.2">
      <c r="A390" s="121" cm="1">
        <f t="array" ref="A390">ROW(A390:A390)-4</f>
        <v>386</v>
      </c>
      <c r="B390" s="1" t="s">
        <v>1560</v>
      </c>
      <c r="C390" s="17" t="s">
        <v>12</v>
      </c>
      <c r="D390" s="1">
        <v>1135673</v>
      </c>
      <c r="E390" s="58" t="s">
        <v>53</v>
      </c>
      <c r="F390" s="17" t="s">
        <v>1549</v>
      </c>
      <c r="G390" s="94">
        <v>2359424</v>
      </c>
      <c r="H390" s="84" t="s">
        <v>1503</v>
      </c>
      <c r="I390" s="84" t="s">
        <v>1551</v>
      </c>
      <c r="J390" s="58" t="s">
        <v>1550</v>
      </c>
      <c r="K390" s="58" t="s">
        <v>181</v>
      </c>
      <c r="L390" s="17" t="s">
        <v>59</v>
      </c>
    </row>
    <row r="391" spans="1:12" ht="45" customHeight="1" x14ac:dyDescent="0.2">
      <c r="A391" s="121" cm="1">
        <f t="array" ref="A391">ROW(A391:A391)-4</f>
        <v>387</v>
      </c>
      <c r="B391" s="1" t="s">
        <v>1552</v>
      </c>
      <c r="C391" s="17" t="s">
        <v>12</v>
      </c>
      <c r="D391" s="1">
        <v>1140322</v>
      </c>
      <c r="E391" s="58" t="s">
        <v>53</v>
      </c>
      <c r="F391" s="34" t="s">
        <v>383</v>
      </c>
      <c r="G391" s="94">
        <v>1228965</v>
      </c>
      <c r="H391" s="84" t="s">
        <v>1503</v>
      </c>
      <c r="I391" s="84" t="s">
        <v>1546</v>
      </c>
      <c r="J391" s="58" t="s">
        <v>1553</v>
      </c>
      <c r="K391" s="58" t="s">
        <v>1347</v>
      </c>
      <c r="L391" s="1" t="s">
        <v>59</v>
      </c>
    </row>
    <row r="392" spans="1:12" ht="45" customHeight="1" x14ac:dyDescent="0.2">
      <c r="A392" s="121" cm="1">
        <f t="array" ref="A392">ROW(A392:A392)-4</f>
        <v>388</v>
      </c>
      <c r="B392" s="1" t="s">
        <v>1559</v>
      </c>
      <c r="C392" s="11" t="s">
        <v>46</v>
      </c>
      <c r="D392" s="1">
        <v>1130672</v>
      </c>
      <c r="E392" s="58" t="s">
        <v>53</v>
      </c>
      <c r="F392" s="17" t="s">
        <v>1554</v>
      </c>
      <c r="G392" s="94">
        <v>1088345</v>
      </c>
      <c r="H392" s="84" t="s">
        <v>1327</v>
      </c>
      <c r="I392" s="84" t="s">
        <v>1438</v>
      </c>
      <c r="J392" s="58" t="s">
        <v>1555</v>
      </c>
      <c r="K392" s="58" t="s">
        <v>991</v>
      </c>
      <c r="L392" s="1" t="s">
        <v>59</v>
      </c>
    </row>
    <row r="393" spans="1:12" ht="45" customHeight="1" x14ac:dyDescent="0.2">
      <c r="A393" s="121" cm="1">
        <f t="array" ref="A393">ROW(A393:A393)-4</f>
        <v>389</v>
      </c>
      <c r="B393" s="1" t="s">
        <v>1558</v>
      </c>
      <c r="C393" s="11" t="s">
        <v>21</v>
      </c>
      <c r="D393" s="1">
        <v>1131027</v>
      </c>
      <c r="E393" s="58" t="s">
        <v>53</v>
      </c>
      <c r="F393" s="17" t="s">
        <v>1556</v>
      </c>
      <c r="G393" s="94">
        <v>923352</v>
      </c>
      <c r="H393" s="84" t="s">
        <v>1327</v>
      </c>
      <c r="I393" s="84" t="s">
        <v>1438</v>
      </c>
      <c r="J393" s="58" t="s">
        <v>1557</v>
      </c>
      <c r="K393" s="58" t="s">
        <v>1213</v>
      </c>
      <c r="L393" s="1" t="s">
        <v>59</v>
      </c>
    </row>
    <row r="394" spans="1:12" ht="45" customHeight="1" thickBot="1" x14ac:dyDescent="0.25">
      <c r="A394" s="121" cm="1">
        <f t="array" ref="A394">ROW(A394:A394)-4</f>
        <v>390</v>
      </c>
      <c r="B394" s="104" t="s">
        <v>1578</v>
      </c>
      <c r="C394" s="11" t="s">
        <v>32</v>
      </c>
      <c r="D394" s="1" t="s">
        <v>1561</v>
      </c>
      <c r="E394" s="58" t="s">
        <v>1562</v>
      </c>
      <c r="F394" s="17" t="s">
        <v>171</v>
      </c>
      <c r="G394" s="94">
        <v>6227556</v>
      </c>
      <c r="H394" s="84" t="s">
        <v>1405</v>
      </c>
      <c r="I394" s="84" t="s">
        <v>1508</v>
      </c>
      <c r="J394" s="58" t="s">
        <v>1563</v>
      </c>
      <c r="K394" s="1" t="s">
        <v>355</v>
      </c>
      <c r="L394" s="17" t="s">
        <v>76</v>
      </c>
    </row>
    <row r="395" spans="1:12" ht="45" customHeight="1" thickBot="1" x14ac:dyDescent="0.25">
      <c r="A395" s="121" cm="1">
        <f t="array" ref="A395">ROW(A395:A395)-4</f>
        <v>391</v>
      </c>
      <c r="B395" s="1" t="s">
        <v>1579</v>
      </c>
      <c r="C395" s="11" t="s">
        <v>32</v>
      </c>
      <c r="D395" s="1" t="s">
        <v>1564</v>
      </c>
      <c r="E395" s="58" t="s">
        <v>1562</v>
      </c>
      <c r="F395" s="17" t="s">
        <v>171</v>
      </c>
      <c r="G395" s="94">
        <v>2906834</v>
      </c>
      <c r="H395" s="84" t="s">
        <v>1405</v>
      </c>
      <c r="I395" s="84" t="s">
        <v>1508</v>
      </c>
      <c r="J395" s="58" t="s">
        <v>1565</v>
      </c>
      <c r="K395" s="85" t="s">
        <v>355</v>
      </c>
      <c r="L395" s="17" t="s">
        <v>76</v>
      </c>
    </row>
    <row r="396" spans="1:12" ht="45" customHeight="1" thickBot="1" x14ac:dyDescent="0.25">
      <c r="A396" s="121" cm="1">
        <f t="array" ref="A396">ROW(A396:A396)-4</f>
        <v>392</v>
      </c>
      <c r="B396" s="1" t="s">
        <v>1580</v>
      </c>
      <c r="C396" s="11" t="s">
        <v>32</v>
      </c>
      <c r="D396" s="1" t="s">
        <v>1566</v>
      </c>
      <c r="E396" s="58" t="s">
        <v>1562</v>
      </c>
      <c r="F396" s="17" t="s">
        <v>171</v>
      </c>
      <c r="G396" s="94">
        <v>1670079</v>
      </c>
      <c r="H396" s="84" t="s">
        <v>1405</v>
      </c>
      <c r="I396" s="84" t="s">
        <v>1508</v>
      </c>
      <c r="J396" s="58" t="s">
        <v>1567</v>
      </c>
      <c r="K396" s="85" t="s">
        <v>355</v>
      </c>
      <c r="L396" s="17" t="s">
        <v>76</v>
      </c>
    </row>
    <row r="397" spans="1:12" ht="45" customHeight="1" thickBot="1" x14ac:dyDescent="0.25">
      <c r="A397" s="121" cm="1">
        <f t="array" ref="A397">ROW(A397:A397)-4</f>
        <v>393</v>
      </c>
      <c r="B397" s="106" t="s">
        <v>1042</v>
      </c>
      <c r="C397" s="17" t="s">
        <v>47</v>
      </c>
      <c r="D397" s="1" t="s">
        <v>1568</v>
      </c>
      <c r="E397" s="58" t="s">
        <v>1569</v>
      </c>
      <c r="F397" s="34" t="s">
        <v>842</v>
      </c>
      <c r="G397" s="94">
        <v>15055089</v>
      </c>
      <c r="H397" s="84" t="s">
        <v>1405</v>
      </c>
      <c r="I397" s="84" t="s">
        <v>1481</v>
      </c>
      <c r="J397" s="58" t="s">
        <v>1570</v>
      </c>
      <c r="K397" s="85" t="s">
        <v>155</v>
      </c>
      <c r="L397" s="1" t="s">
        <v>18</v>
      </c>
    </row>
    <row r="398" spans="1:12" ht="45" customHeight="1" thickBot="1" x14ac:dyDescent="0.25">
      <c r="A398" s="121" cm="1">
        <f t="array" ref="A398">ROW(A398:A398)-4</f>
        <v>394</v>
      </c>
      <c r="B398" s="1" t="s">
        <v>1581</v>
      </c>
      <c r="C398" s="11" t="s">
        <v>20</v>
      </c>
      <c r="D398" s="1" t="s">
        <v>1571</v>
      </c>
      <c r="E398" s="58" t="s">
        <v>1572</v>
      </c>
      <c r="F398" s="58" t="s">
        <v>1569</v>
      </c>
      <c r="G398" s="94">
        <v>2523919</v>
      </c>
      <c r="H398" s="84" t="s">
        <v>1405</v>
      </c>
      <c r="I398" s="84" t="s">
        <v>1508</v>
      </c>
      <c r="J398" s="58" t="s">
        <v>1573</v>
      </c>
      <c r="K398" s="65" t="s">
        <v>155</v>
      </c>
      <c r="L398" s="17" t="s">
        <v>76</v>
      </c>
    </row>
    <row r="399" spans="1:12" ht="45" customHeight="1" x14ac:dyDescent="0.2">
      <c r="A399" s="121" cm="1">
        <f t="array" ref="A399">ROW(A399:A399)-4</f>
        <v>395</v>
      </c>
      <c r="B399" s="1" t="s">
        <v>1577</v>
      </c>
      <c r="C399" s="11" t="s">
        <v>32</v>
      </c>
      <c r="D399" s="1" t="s">
        <v>1574</v>
      </c>
      <c r="E399" s="68" t="s">
        <v>105</v>
      </c>
      <c r="F399" s="68" t="s">
        <v>105</v>
      </c>
      <c r="G399" s="94">
        <v>2151855</v>
      </c>
      <c r="H399" s="84" t="s">
        <v>1337</v>
      </c>
      <c r="I399" s="84" t="s">
        <v>1575</v>
      </c>
      <c r="J399" s="58" t="s">
        <v>1576</v>
      </c>
      <c r="K399" s="65" t="s">
        <v>938</v>
      </c>
      <c r="L399" s="1" t="s">
        <v>59</v>
      </c>
    </row>
    <row r="400" spans="1:12" ht="45" customHeight="1" x14ac:dyDescent="0.2">
      <c r="A400" s="121" cm="1">
        <f t="array" ref="A400">ROW(A400:A400)-4</f>
        <v>396</v>
      </c>
      <c r="B400" s="52" t="s">
        <v>1592</v>
      </c>
      <c r="C400" s="11" t="s">
        <v>29</v>
      </c>
      <c r="D400" s="1">
        <v>1137504</v>
      </c>
      <c r="E400" s="58" t="s">
        <v>53</v>
      </c>
      <c r="F400" s="34" t="s">
        <v>394</v>
      </c>
      <c r="G400" s="94">
        <v>12153003</v>
      </c>
      <c r="H400" s="84" t="s">
        <v>1503</v>
      </c>
      <c r="I400" s="84" t="s">
        <v>1481</v>
      </c>
      <c r="J400" s="58" t="s">
        <v>1582</v>
      </c>
      <c r="K400" s="58" t="s">
        <v>544</v>
      </c>
      <c r="L400" s="1" t="s">
        <v>59</v>
      </c>
    </row>
    <row r="401" spans="1:12" ht="45" customHeight="1" x14ac:dyDescent="0.2">
      <c r="A401" s="121" cm="1">
        <f t="array" ref="A401">ROW(A401:A401)-4</f>
        <v>397</v>
      </c>
      <c r="B401" s="1" t="s">
        <v>1583</v>
      </c>
      <c r="C401" s="17" t="s">
        <v>12</v>
      </c>
      <c r="D401" s="1">
        <v>1140636</v>
      </c>
      <c r="E401" s="58" t="s">
        <v>53</v>
      </c>
      <c r="F401" s="58" t="s">
        <v>904</v>
      </c>
      <c r="G401" s="94">
        <v>5525333</v>
      </c>
      <c r="H401" s="84" t="s">
        <v>1511</v>
      </c>
      <c r="I401" s="84" t="s">
        <v>1546</v>
      </c>
      <c r="J401" s="58" t="s">
        <v>1584</v>
      </c>
      <c r="K401" s="58" t="s">
        <v>822</v>
      </c>
      <c r="L401" s="1" t="s">
        <v>59</v>
      </c>
    </row>
    <row r="402" spans="1:12" ht="45" customHeight="1" x14ac:dyDescent="0.2">
      <c r="A402" s="121" cm="1">
        <f t="array" ref="A402">ROW(A402:A402)-4</f>
        <v>398</v>
      </c>
      <c r="B402" s="1" t="s">
        <v>1593</v>
      </c>
      <c r="C402" s="17" t="s">
        <v>46</v>
      </c>
      <c r="D402" s="1">
        <v>1142967</v>
      </c>
      <c r="E402" s="58" t="s">
        <v>53</v>
      </c>
      <c r="F402" s="58" t="s">
        <v>880</v>
      </c>
      <c r="G402" s="94">
        <v>1362578</v>
      </c>
      <c r="H402" s="84" t="s">
        <v>1511</v>
      </c>
      <c r="I402" s="84" t="s">
        <v>1546</v>
      </c>
      <c r="J402" s="58" t="s">
        <v>1585</v>
      </c>
      <c r="K402" s="58" t="s">
        <v>1486</v>
      </c>
      <c r="L402" s="1" t="s">
        <v>59</v>
      </c>
    </row>
    <row r="403" spans="1:12" ht="45" customHeight="1" x14ac:dyDescent="0.2">
      <c r="A403" s="121" cm="1">
        <f t="array" ref="A403">ROW(A403:A403)-4</f>
        <v>399</v>
      </c>
      <c r="B403" s="1" t="s">
        <v>1586</v>
      </c>
      <c r="C403" s="17" t="s">
        <v>46</v>
      </c>
      <c r="D403" s="1" t="s">
        <v>1587</v>
      </c>
      <c r="E403" s="58" t="s">
        <v>53</v>
      </c>
      <c r="F403" s="58" t="s">
        <v>950</v>
      </c>
      <c r="G403" s="94">
        <v>1138075</v>
      </c>
      <c r="H403" s="84" t="s">
        <v>1459</v>
      </c>
      <c r="I403" s="84" t="s">
        <v>1588</v>
      </c>
      <c r="J403" s="58" t="s">
        <v>1589</v>
      </c>
      <c r="K403" s="58" t="s">
        <v>878</v>
      </c>
      <c r="L403" s="1" t="s">
        <v>59</v>
      </c>
    </row>
    <row r="404" spans="1:12" ht="45" customHeight="1" thickBot="1" x14ac:dyDescent="0.25">
      <c r="A404" s="121" cm="1">
        <f t="array" ref="A404">ROW(A404:A404)-4</f>
        <v>400</v>
      </c>
      <c r="B404" s="1" t="s">
        <v>1590</v>
      </c>
      <c r="C404" s="11" t="s">
        <v>46</v>
      </c>
      <c r="D404" s="1">
        <v>1137465</v>
      </c>
      <c r="E404" s="58" t="s">
        <v>53</v>
      </c>
      <c r="F404" s="11" t="s">
        <v>54</v>
      </c>
      <c r="G404" s="94">
        <v>721663</v>
      </c>
      <c r="H404" s="84" t="s">
        <v>1312</v>
      </c>
      <c r="I404" s="84" t="s">
        <v>1508</v>
      </c>
      <c r="J404" s="58" t="s">
        <v>1591</v>
      </c>
      <c r="K404" s="58" t="s">
        <v>58</v>
      </c>
      <c r="L404" s="1" t="s">
        <v>59</v>
      </c>
    </row>
    <row r="405" spans="1:12" ht="45" customHeight="1" thickBot="1" x14ac:dyDescent="0.25">
      <c r="A405" s="121" cm="1">
        <f t="array" ref="A405">ROW(A405:A405)-4</f>
        <v>401</v>
      </c>
      <c r="B405" s="66" t="s">
        <v>1607</v>
      </c>
      <c r="C405" s="11" t="s">
        <v>32</v>
      </c>
      <c r="D405" s="1" t="s">
        <v>1594</v>
      </c>
      <c r="E405" s="58" t="s">
        <v>1562</v>
      </c>
      <c r="F405" s="17" t="s">
        <v>171</v>
      </c>
      <c r="G405" s="94">
        <v>8230820</v>
      </c>
      <c r="H405" s="84" t="s">
        <v>1511</v>
      </c>
      <c r="I405" s="84" t="s">
        <v>1551</v>
      </c>
      <c r="J405" s="58" t="s">
        <v>1595</v>
      </c>
      <c r="K405" s="85" t="s">
        <v>355</v>
      </c>
      <c r="L405" s="17" t="s">
        <v>76</v>
      </c>
    </row>
    <row r="406" spans="1:12" ht="45" customHeight="1" thickBot="1" x14ac:dyDescent="0.25">
      <c r="A406" s="121" cm="1">
        <f t="array" ref="A406">ROW(A406:A406)-4</f>
        <v>402</v>
      </c>
      <c r="B406" s="1" t="s">
        <v>1606</v>
      </c>
      <c r="C406" s="11" t="s">
        <v>32</v>
      </c>
      <c r="D406" s="1" t="s">
        <v>1596</v>
      </c>
      <c r="E406" s="58" t="s">
        <v>1562</v>
      </c>
      <c r="F406" s="17" t="s">
        <v>171</v>
      </c>
      <c r="G406" s="94">
        <v>2537721</v>
      </c>
      <c r="H406" s="84" t="s">
        <v>1511</v>
      </c>
      <c r="I406" s="84" t="s">
        <v>1551</v>
      </c>
      <c r="J406" s="58" t="s">
        <v>1597</v>
      </c>
      <c r="K406" s="85" t="s">
        <v>355</v>
      </c>
      <c r="L406" s="17" t="s">
        <v>76</v>
      </c>
    </row>
    <row r="407" spans="1:12" ht="45" customHeight="1" thickBot="1" x14ac:dyDescent="0.25">
      <c r="A407" s="121" cm="1">
        <f t="array" ref="A407">ROW(A407:A407)-4</f>
        <v>403</v>
      </c>
      <c r="B407" s="1" t="s">
        <v>1599</v>
      </c>
      <c r="C407" s="19" t="s">
        <v>24</v>
      </c>
      <c r="D407" s="1" t="s">
        <v>1598</v>
      </c>
      <c r="E407" s="68" t="s">
        <v>1647</v>
      </c>
      <c r="F407" s="17" t="s">
        <v>171</v>
      </c>
      <c r="G407" s="94">
        <v>2196344</v>
      </c>
      <c r="H407" s="84" t="s">
        <v>1511</v>
      </c>
      <c r="I407" s="84" t="s">
        <v>1508</v>
      </c>
      <c r="J407" s="58" t="s">
        <v>1600</v>
      </c>
      <c r="K407" s="85" t="s">
        <v>268</v>
      </c>
      <c r="L407" s="1" t="s">
        <v>18</v>
      </c>
    </row>
    <row r="408" spans="1:12" ht="45" customHeight="1" thickBot="1" x14ac:dyDescent="0.25">
      <c r="A408" s="121" cm="1">
        <f t="array" ref="A408">ROW(A408:A408)-4</f>
        <v>404</v>
      </c>
      <c r="B408" s="1" t="s">
        <v>1608</v>
      </c>
      <c r="C408" s="11" t="s">
        <v>32</v>
      </c>
      <c r="D408" s="1" t="s">
        <v>1601</v>
      </c>
      <c r="E408" s="58" t="s">
        <v>1603</v>
      </c>
      <c r="F408" s="17" t="s">
        <v>171</v>
      </c>
      <c r="G408" s="94">
        <v>4763099</v>
      </c>
      <c r="H408" s="84" t="s">
        <v>1481</v>
      </c>
      <c r="I408" s="84" t="s">
        <v>1534</v>
      </c>
      <c r="J408" s="58" t="s">
        <v>1602</v>
      </c>
      <c r="K408" s="65" t="s">
        <v>677</v>
      </c>
      <c r="L408" s="1" t="s">
        <v>18</v>
      </c>
    </row>
    <row r="409" spans="1:12" ht="45" customHeight="1" x14ac:dyDescent="0.2">
      <c r="A409" s="121" cm="1">
        <f t="array" ref="A409">ROW(A409:A409)-4</f>
        <v>405</v>
      </c>
      <c r="B409" s="1" t="s">
        <v>1609</v>
      </c>
      <c r="C409" s="11" t="s">
        <v>23</v>
      </c>
      <c r="D409" s="1" t="s">
        <v>1604</v>
      </c>
      <c r="E409" s="58" t="s">
        <v>1610</v>
      </c>
      <c r="F409" s="17" t="s">
        <v>1611</v>
      </c>
      <c r="G409" s="94">
        <v>2191831</v>
      </c>
      <c r="H409" s="84" t="s">
        <v>1438</v>
      </c>
      <c r="I409" s="84" t="s">
        <v>1508</v>
      </c>
      <c r="J409" s="58" t="s">
        <v>1605</v>
      </c>
      <c r="K409" s="83" t="s">
        <v>487</v>
      </c>
      <c r="L409" s="1" t="s">
        <v>18</v>
      </c>
    </row>
    <row r="410" spans="1:12" ht="45" customHeight="1" x14ac:dyDescent="0.2">
      <c r="A410" s="121" cm="1">
        <f t="array" ref="A410">ROW(A410:A410)-4</f>
        <v>406</v>
      </c>
      <c r="B410" s="52" t="s">
        <v>1617</v>
      </c>
      <c r="C410" s="17" t="s">
        <v>29</v>
      </c>
      <c r="D410" s="1">
        <v>1141870</v>
      </c>
      <c r="E410" s="58" t="s">
        <v>53</v>
      </c>
      <c r="F410" s="17" t="s">
        <v>629</v>
      </c>
      <c r="G410" s="94">
        <v>4403529</v>
      </c>
      <c r="H410" s="84" t="s">
        <v>1481</v>
      </c>
      <c r="I410" s="84" t="s">
        <v>1612</v>
      </c>
      <c r="J410" s="58" t="s">
        <v>1613</v>
      </c>
      <c r="K410" s="84" t="s">
        <v>1614</v>
      </c>
      <c r="L410" s="1" t="s">
        <v>59</v>
      </c>
    </row>
    <row r="411" spans="1:12" ht="45" customHeight="1" x14ac:dyDescent="0.2">
      <c r="A411" s="121" cm="1">
        <f t="array" ref="A411">ROW(A411:A411)-4</f>
        <v>407</v>
      </c>
      <c r="B411" s="1" t="s">
        <v>1618</v>
      </c>
      <c r="C411" s="17" t="s">
        <v>32</v>
      </c>
      <c r="D411" s="1" t="s">
        <v>1615</v>
      </c>
      <c r="E411" s="58" t="s">
        <v>1646</v>
      </c>
      <c r="F411" s="17" t="s">
        <v>171</v>
      </c>
      <c r="G411" s="94">
        <v>5669679</v>
      </c>
      <c r="H411" s="84" t="s">
        <v>1438</v>
      </c>
      <c r="I411" s="84" t="s">
        <v>1546</v>
      </c>
      <c r="J411" s="58" t="s">
        <v>1616</v>
      </c>
      <c r="K411" s="84" t="s">
        <v>355</v>
      </c>
      <c r="L411" s="1" t="s">
        <v>76</v>
      </c>
    </row>
    <row r="412" spans="1:12" ht="45" customHeight="1" thickBot="1" x14ac:dyDescent="0.25">
      <c r="A412" s="121" cm="1">
        <f t="array" ref="A412">ROW(A412:A412)-4</f>
        <v>408</v>
      </c>
      <c r="B412" s="52" t="s">
        <v>1619</v>
      </c>
      <c r="C412" s="11" t="s">
        <v>12</v>
      </c>
      <c r="D412" s="1" t="s">
        <v>1620</v>
      </c>
      <c r="E412" s="17" t="s">
        <v>322</v>
      </c>
      <c r="F412" s="58" t="s">
        <v>986</v>
      </c>
      <c r="G412" s="94">
        <v>2222371</v>
      </c>
      <c r="H412" s="84" t="s">
        <v>1516</v>
      </c>
      <c r="I412" s="84" t="s">
        <v>1621</v>
      </c>
      <c r="J412" s="58" t="s">
        <v>1622</v>
      </c>
      <c r="K412" s="84"/>
      <c r="L412" s="1" t="s">
        <v>76</v>
      </c>
    </row>
    <row r="413" spans="1:12" ht="45" customHeight="1" thickBot="1" x14ac:dyDescent="0.25">
      <c r="A413" s="121" cm="1">
        <f t="array" ref="A413">ROW(A413:A413)-4</f>
        <v>409</v>
      </c>
      <c r="B413" s="1" t="s">
        <v>1623</v>
      </c>
      <c r="C413" s="19" t="s">
        <v>24</v>
      </c>
      <c r="D413" s="1" t="s">
        <v>1624</v>
      </c>
      <c r="E413" s="58" t="s">
        <v>1635</v>
      </c>
      <c r="F413" s="17" t="s">
        <v>1636</v>
      </c>
      <c r="G413" s="94">
        <v>1826988</v>
      </c>
      <c r="H413" s="84" t="s">
        <v>1516</v>
      </c>
      <c r="I413" s="84" t="s">
        <v>1588</v>
      </c>
      <c r="J413" s="58" t="s">
        <v>1625</v>
      </c>
      <c r="K413" s="65" t="s">
        <v>274</v>
      </c>
      <c r="L413" s="1" t="s">
        <v>18</v>
      </c>
    </row>
    <row r="414" spans="1:12" ht="45" customHeight="1" thickBot="1" x14ac:dyDescent="0.25">
      <c r="A414" s="121" cm="1">
        <f t="array" ref="A414">ROW(A414:A414)-4</f>
        <v>410</v>
      </c>
      <c r="B414" s="1" t="s">
        <v>1640</v>
      </c>
      <c r="C414" s="17" t="s">
        <v>47</v>
      </c>
      <c r="D414" s="58" t="s">
        <v>1626</v>
      </c>
      <c r="E414" s="58" t="s">
        <v>1629</v>
      </c>
      <c r="F414" s="17" t="s">
        <v>1637</v>
      </c>
      <c r="G414" s="94">
        <v>10083667</v>
      </c>
      <c r="H414" s="84" t="s">
        <v>1481</v>
      </c>
      <c r="I414" s="84" t="s">
        <v>1551</v>
      </c>
      <c r="J414" s="58" t="s">
        <v>1627</v>
      </c>
      <c r="K414" s="65" t="s">
        <v>1628</v>
      </c>
      <c r="L414" s="1" t="s">
        <v>18</v>
      </c>
    </row>
    <row r="415" spans="1:12" ht="45" customHeight="1" thickBot="1" x14ac:dyDescent="0.25">
      <c r="A415" s="121" cm="1">
        <f t="array" ref="A415">ROW(A415:A415)-4</f>
        <v>411</v>
      </c>
      <c r="B415" s="1" t="s">
        <v>1639</v>
      </c>
      <c r="C415" s="19" t="s">
        <v>24</v>
      </c>
      <c r="D415" s="1" t="s">
        <v>1630</v>
      </c>
      <c r="E415" s="58" t="s">
        <v>1638</v>
      </c>
      <c r="F415" s="17" t="s">
        <v>1633</v>
      </c>
      <c r="G415" s="94">
        <v>9477518</v>
      </c>
      <c r="H415" s="84" t="s">
        <v>1481</v>
      </c>
      <c r="I415" s="84" t="s">
        <v>1612</v>
      </c>
      <c r="J415" s="58" t="s">
        <v>1631</v>
      </c>
      <c r="K415" s="83" t="s">
        <v>1632</v>
      </c>
      <c r="L415" s="1" t="s">
        <v>18</v>
      </c>
    </row>
    <row r="416" spans="1:12" ht="45" customHeight="1" thickBot="1" x14ac:dyDescent="0.25">
      <c r="A416" s="121" cm="1">
        <f t="array" ref="A416">ROW(A416:A416)-4</f>
        <v>412</v>
      </c>
      <c r="B416" s="52" t="s">
        <v>1669</v>
      </c>
      <c r="C416" s="11" t="s">
        <v>23</v>
      </c>
      <c r="D416" s="107" t="s">
        <v>1641</v>
      </c>
      <c r="E416" s="58" t="s">
        <v>115</v>
      </c>
      <c r="F416" s="17" t="s">
        <v>1643</v>
      </c>
      <c r="G416" s="94">
        <v>4970096</v>
      </c>
      <c r="H416" s="84" t="s">
        <v>1516</v>
      </c>
      <c r="I416" s="84" t="s">
        <v>1588</v>
      </c>
      <c r="J416" s="58" t="s">
        <v>1642</v>
      </c>
      <c r="K416" s="65" t="s">
        <v>512</v>
      </c>
      <c r="L416" s="1" t="s">
        <v>18</v>
      </c>
    </row>
    <row r="417" spans="1:12" ht="45" customHeight="1" thickBot="1" x14ac:dyDescent="0.25">
      <c r="A417" s="121" cm="1">
        <f t="array" ref="A417">ROW(A417:A417)-4</f>
        <v>413</v>
      </c>
      <c r="B417" s="1" t="s">
        <v>1670</v>
      </c>
      <c r="C417" s="11" t="s">
        <v>840</v>
      </c>
      <c r="D417" s="107" t="s">
        <v>1644</v>
      </c>
      <c r="E417" s="58" t="s">
        <v>156</v>
      </c>
      <c r="F417" s="34" t="s">
        <v>842</v>
      </c>
      <c r="G417" s="94">
        <v>1936071</v>
      </c>
      <c r="H417" s="84" t="s">
        <v>1508</v>
      </c>
      <c r="I417" s="84" t="s">
        <v>1575</v>
      </c>
      <c r="J417" s="58" t="s">
        <v>1645</v>
      </c>
      <c r="K417" s="65" t="s">
        <v>697</v>
      </c>
      <c r="L417" s="1" t="s">
        <v>76</v>
      </c>
    </row>
    <row r="418" spans="1:12" ht="45" customHeight="1" x14ac:dyDescent="0.2">
      <c r="A418" s="121" cm="1">
        <f t="array" ref="A418">ROW(A418:A418)-4</f>
        <v>414</v>
      </c>
      <c r="B418" s="1" t="s">
        <v>1153</v>
      </c>
      <c r="C418" s="17" t="s">
        <v>19</v>
      </c>
      <c r="D418" s="1" t="s">
        <v>1648</v>
      </c>
      <c r="E418" s="58" t="s">
        <v>1655</v>
      </c>
      <c r="F418" s="1" t="s">
        <v>209</v>
      </c>
      <c r="G418" s="94">
        <v>15143664</v>
      </c>
      <c r="H418" s="84" t="s">
        <v>1516</v>
      </c>
      <c r="I418" s="84" t="s">
        <v>1546</v>
      </c>
      <c r="J418" s="58" t="s">
        <v>1649</v>
      </c>
      <c r="K418" s="65" t="s">
        <v>155</v>
      </c>
      <c r="L418" s="1" t="s">
        <v>18</v>
      </c>
    </row>
    <row r="419" spans="1:12" ht="45" customHeight="1" x14ac:dyDescent="0.2">
      <c r="A419" s="121" cm="1">
        <f t="array" ref="A419">ROW(A419:A419)-4</f>
        <v>415</v>
      </c>
      <c r="B419" s="1" t="s">
        <v>1651</v>
      </c>
      <c r="C419" s="11" t="s">
        <v>46</v>
      </c>
      <c r="D419" s="1">
        <v>1142744</v>
      </c>
      <c r="E419" s="58" t="s">
        <v>53</v>
      </c>
      <c r="F419" s="58" t="s">
        <v>1821</v>
      </c>
      <c r="G419" s="94">
        <v>399673969</v>
      </c>
      <c r="H419" s="84" t="s">
        <v>1508</v>
      </c>
      <c r="I419" s="84" t="s">
        <v>1612</v>
      </c>
      <c r="J419" s="58" t="s">
        <v>1650</v>
      </c>
      <c r="K419" s="58" t="s">
        <v>571</v>
      </c>
      <c r="L419" s="1" t="s">
        <v>59</v>
      </c>
    </row>
    <row r="420" spans="1:12" ht="45" customHeight="1" thickBot="1" x14ac:dyDescent="0.25">
      <c r="A420" s="121" cm="1">
        <f t="array" ref="A420">ROW(A420:A420)-4</f>
        <v>416</v>
      </c>
      <c r="B420" s="1" t="s">
        <v>1667</v>
      </c>
      <c r="C420" s="19" t="s">
        <v>22</v>
      </c>
      <c r="D420" s="1">
        <v>1144538</v>
      </c>
      <c r="E420" s="58" t="s">
        <v>53</v>
      </c>
      <c r="F420" s="34" t="s">
        <v>1652</v>
      </c>
      <c r="G420" s="94">
        <v>1336074</v>
      </c>
      <c r="H420" s="84" t="s">
        <v>1508</v>
      </c>
      <c r="I420" s="84" t="s">
        <v>1612</v>
      </c>
      <c r="J420" s="58" t="s">
        <v>1653</v>
      </c>
      <c r="K420" s="58" t="s">
        <v>1386</v>
      </c>
      <c r="L420" s="1" t="s">
        <v>59</v>
      </c>
    </row>
    <row r="421" spans="1:12" ht="45" customHeight="1" x14ac:dyDescent="0.2">
      <c r="A421" s="121" cm="1">
        <f t="array" ref="A421">ROW(A421:A421)-4</f>
        <v>417</v>
      </c>
      <c r="B421" s="1" t="s">
        <v>1658</v>
      </c>
      <c r="C421" s="17" t="s">
        <v>32</v>
      </c>
      <c r="D421" s="1" t="s">
        <v>1654</v>
      </c>
      <c r="E421" s="58" t="s">
        <v>1656</v>
      </c>
      <c r="F421" s="17" t="s">
        <v>171</v>
      </c>
      <c r="G421" s="94">
        <v>1804222</v>
      </c>
      <c r="H421" s="84" t="s">
        <v>1511</v>
      </c>
      <c r="I421" s="84" t="s">
        <v>1508</v>
      </c>
      <c r="J421" s="58" t="s">
        <v>1657</v>
      </c>
      <c r="K421" s="49" t="s">
        <v>355</v>
      </c>
      <c r="L421" s="1" t="s">
        <v>76</v>
      </c>
    </row>
    <row r="422" spans="1:12" ht="45" customHeight="1" x14ac:dyDescent="0.2">
      <c r="A422" s="121" cm="1">
        <f t="array" ref="A422">ROW(A422:A422)-4</f>
        <v>418</v>
      </c>
      <c r="B422" s="106" t="s">
        <v>1666</v>
      </c>
      <c r="C422" s="11" t="s">
        <v>46</v>
      </c>
      <c r="D422" s="1">
        <v>1142199</v>
      </c>
      <c r="E422" s="58" t="s">
        <v>53</v>
      </c>
      <c r="F422" s="58" t="s">
        <v>1821</v>
      </c>
      <c r="G422" s="94">
        <v>1301787</v>
      </c>
      <c r="H422" s="84" t="s">
        <v>1534</v>
      </c>
      <c r="I422" s="84" t="s">
        <v>1660</v>
      </c>
      <c r="J422" s="58" t="s">
        <v>1659</v>
      </c>
      <c r="K422" s="58" t="s">
        <v>638</v>
      </c>
      <c r="L422" s="1" t="s">
        <v>59</v>
      </c>
    </row>
    <row r="423" spans="1:12" ht="45" customHeight="1" x14ac:dyDescent="0.2">
      <c r="A423" s="121" cm="1">
        <f t="array" ref="A423">ROW(A423:A423)-4</f>
        <v>419</v>
      </c>
      <c r="B423" s="1" t="s">
        <v>1661</v>
      </c>
      <c r="C423" s="90" t="s">
        <v>12</v>
      </c>
      <c r="D423" s="1">
        <v>1142887</v>
      </c>
      <c r="E423" s="58" t="s">
        <v>53</v>
      </c>
      <c r="F423" s="34" t="s">
        <v>1664</v>
      </c>
      <c r="G423" s="94">
        <v>1288255</v>
      </c>
      <c r="H423" s="84" t="s">
        <v>1508</v>
      </c>
      <c r="I423" s="84" t="s">
        <v>1660</v>
      </c>
      <c r="J423" s="58" t="s">
        <v>1663</v>
      </c>
      <c r="K423" s="58" t="s">
        <v>1662</v>
      </c>
      <c r="L423" s="1" t="s">
        <v>59</v>
      </c>
    </row>
    <row r="424" spans="1:12" ht="45" customHeight="1" thickBot="1" x14ac:dyDescent="0.25">
      <c r="A424" s="121" cm="1">
        <f t="array" ref="A424">ROW(A424:A424)-4</f>
        <v>420</v>
      </c>
      <c r="B424" s="1" t="s">
        <v>1668</v>
      </c>
      <c r="C424" s="90" t="s">
        <v>12</v>
      </c>
      <c r="D424" s="1">
        <v>1142789</v>
      </c>
      <c r="E424" s="58" t="s">
        <v>53</v>
      </c>
      <c r="F424" s="17" t="s">
        <v>63</v>
      </c>
      <c r="G424" s="94">
        <v>851468</v>
      </c>
      <c r="H424" s="84" t="s">
        <v>1508</v>
      </c>
      <c r="I424" s="84" t="s">
        <v>1612</v>
      </c>
      <c r="J424" s="58" t="s">
        <v>1665</v>
      </c>
      <c r="K424" s="58" t="s">
        <v>124</v>
      </c>
      <c r="L424" s="1" t="s">
        <v>59</v>
      </c>
    </row>
    <row r="425" spans="1:12" ht="45" customHeight="1" thickBot="1" x14ac:dyDescent="0.25">
      <c r="A425" s="121" cm="1">
        <f t="array" ref="A425">ROW(A425:A425)-4</f>
        <v>421</v>
      </c>
      <c r="B425" s="66" t="s">
        <v>1673</v>
      </c>
      <c r="C425" s="17" t="s">
        <v>32</v>
      </c>
      <c r="D425" s="1" t="s">
        <v>1671</v>
      </c>
      <c r="E425" s="17" t="s">
        <v>84</v>
      </c>
      <c r="F425" s="17" t="s">
        <v>84</v>
      </c>
      <c r="G425" s="94">
        <v>31180377</v>
      </c>
      <c r="H425" s="84" t="s">
        <v>1534</v>
      </c>
      <c r="I425" s="84" t="s">
        <v>1588</v>
      </c>
      <c r="J425" s="58" t="s">
        <v>1672</v>
      </c>
      <c r="K425" s="83" t="s">
        <v>88</v>
      </c>
      <c r="L425" s="1" t="s">
        <v>59</v>
      </c>
    </row>
    <row r="426" spans="1:12" ht="45" customHeight="1" thickBot="1" x14ac:dyDescent="0.25">
      <c r="A426" s="121" cm="1">
        <f t="array" ref="A426">ROW(A426:A426)-4</f>
        <v>422</v>
      </c>
      <c r="B426" s="1" t="s">
        <v>1677</v>
      </c>
      <c r="C426" s="17" t="s">
        <v>32</v>
      </c>
      <c r="D426" s="1" t="s">
        <v>1674</v>
      </c>
      <c r="E426" s="58" t="s">
        <v>115</v>
      </c>
      <c r="F426" s="17" t="s">
        <v>171</v>
      </c>
      <c r="G426" s="94">
        <v>14124643</v>
      </c>
      <c r="H426" s="84" t="s">
        <v>1534</v>
      </c>
      <c r="I426" s="84" t="s">
        <v>1676</v>
      </c>
      <c r="J426" s="58" t="s">
        <v>1675</v>
      </c>
      <c r="K426" s="83" t="s">
        <v>512</v>
      </c>
      <c r="L426" s="1" t="s">
        <v>76</v>
      </c>
    </row>
    <row r="427" spans="1:12" ht="45" customHeight="1" thickBot="1" x14ac:dyDescent="0.25">
      <c r="A427" s="121" cm="1">
        <f t="array" ref="A427">ROW(A427:A427)-4</f>
        <v>423</v>
      </c>
      <c r="B427" s="1" t="s">
        <v>1153</v>
      </c>
      <c r="C427" s="17" t="s">
        <v>19</v>
      </c>
      <c r="D427" s="1" t="s">
        <v>1678</v>
      </c>
      <c r="E427" s="58" t="s">
        <v>1655</v>
      </c>
      <c r="F427" s="1" t="s">
        <v>209</v>
      </c>
      <c r="G427" s="94">
        <v>15002361</v>
      </c>
      <c r="H427" s="84" t="s">
        <v>1534</v>
      </c>
      <c r="I427" s="84" t="s">
        <v>1621</v>
      </c>
      <c r="J427" s="58" t="s">
        <v>1649</v>
      </c>
      <c r="K427" s="85" t="s">
        <v>155</v>
      </c>
      <c r="L427" s="1" t="s">
        <v>18</v>
      </c>
    </row>
    <row r="428" spans="1:12" ht="45" customHeight="1" thickBot="1" x14ac:dyDescent="0.25">
      <c r="A428" s="121" cm="1">
        <f t="array" ref="A428">ROW(A428:A428)-4</f>
        <v>424</v>
      </c>
      <c r="B428" s="52" t="s">
        <v>1703</v>
      </c>
      <c r="C428" s="17" t="s">
        <v>47</v>
      </c>
      <c r="D428" s="58" t="s">
        <v>1679</v>
      </c>
      <c r="E428" s="58" t="s">
        <v>1629</v>
      </c>
      <c r="F428" s="17" t="s">
        <v>1637</v>
      </c>
      <c r="G428" s="94">
        <v>9992880</v>
      </c>
      <c r="H428" s="84" t="s">
        <v>1551</v>
      </c>
      <c r="I428" s="84" t="s">
        <v>1612</v>
      </c>
      <c r="J428" s="58" t="s">
        <v>1680</v>
      </c>
      <c r="K428" s="65" t="s">
        <v>1628</v>
      </c>
      <c r="L428" s="1" t="s">
        <v>18</v>
      </c>
    </row>
    <row r="429" spans="1:12" ht="45" customHeight="1" x14ac:dyDescent="0.2">
      <c r="A429" s="121" cm="1">
        <f t="array" ref="A429">ROW(A429:A429)-4</f>
        <v>425</v>
      </c>
      <c r="B429" s="1" t="s">
        <v>1684</v>
      </c>
      <c r="C429" s="11" t="s">
        <v>31</v>
      </c>
      <c r="D429" s="1" t="s">
        <v>1681</v>
      </c>
      <c r="E429" s="58" t="s">
        <v>1682</v>
      </c>
      <c r="F429" s="84" t="s">
        <v>1685</v>
      </c>
      <c r="G429" s="94">
        <v>5620170</v>
      </c>
      <c r="H429" s="84" t="s">
        <v>1546</v>
      </c>
      <c r="I429" s="84" t="s">
        <v>1621</v>
      </c>
      <c r="J429" s="58" t="s">
        <v>1683</v>
      </c>
      <c r="K429" s="65" t="s">
        <v>1072</v>
      </c>
      <c r="L429" s="1" t="s">
        <v>18</v>
      </c>
    </row>
    <row r="430" spans="1:12" ht="45" customHeight="1" x14ac:dyDescent="0.2">
      <c r="A430" s="121" cm="1">
        <f t="array" ref="A430">ROW(A430:A430)-4</f>
        <v>426</v>
      </c>
      <c r="B430" s="1" t="s">
        <v>1686</v>
      </c>
      <c r="C430" s="11" t="s">
        <v>20</v>
      </c>
      <c r="D430" s="1">
        <v>1142249</v>
      </c>
      <c r="E430" s="58" t="s">
        <v>53</v>
      </c>
      <c r="F430" s="1" t="s">
        <v>1687</v>
      </c>
      <c r="G430" s="94">
        <v>1243472</v>
      </c>
      <c r="H430" s="84" t="s">
        <v>1551</v>
      </c>
      <c r="I430" s="84" t="s">
        <v>1690</v>
      </c>
      <c r="J430" s="58" t="s">
        <v>1688</v>
      </c>
      <c r="K430" s="58" t="s">
        <v>1689</v>
      </c>
      <c r="L430" s="1" t="s">
        <v>59</v>
      </c>
    </row>
    <row r="431" spans="1:12" ht="45" customHeight="1" x14ac:dyDescent="0.2">
      <c r="A431" s="121" cm="1">
        <f t="array" ref="A431">ROW(A431:A431)-4</f>
        <v>427</v>
      </c>
      <c r="B431" s="1" t="s">
        <v>1702</v>
      </c>
      <c r="C431" s="17" t="s">
        <v>12</v>
      </c>
      <c r="D431" s="1">
        <v>1143115</v>
      </c>
      <c r="E431" s="58" t="s">
        <v>53</v>
      </c>
      <c r="F431" s="17" t="s">
        <v>105</v>
      </c>
      <c r="G431" s="94">
        <v>1183456</v>
      </c>
      <c r="H431" s="84" t="s">
        <v>1551</v>
      </c>
      <c r="I431" s="84" t="s">
        <v>1690</v>
      </c>
      <c r="J431" s="58" t="s">
        <v>1691</v>
      </c>
      <c r="K431" s="58" t="s">
        <v>770</v>
      </c>
      <c r="L431" s="1" t="s">
        <v>59</v>
      </c>
    </row>
    <row r="432" spans="1:12" ht="45" customHeight="1" x14ac:dyDescent="0.2">
      <c r="A432" s="121" cm="1">
        <f t="array" ref="A432">ROW(A432:A432)-4</f>
        <v>428</v>
      </c>
      <c r="B432" s="1" t="s">
        <v>1704</v>
      </c>
      <c r="C432" s="17" t="s">
        <v>12</v>
      </c>
      <c r="D432" s="4">
        <v>1149243</v>
      </c>
      <c r="E432" s="58" t="s">
        <v>53</v>
      </c>
      <c r="F432" s="17" t="s">
        <v>1556</v>
      </c>
      <c r="G432" s="94">
        <v>1149243</v>
      </c>
      <c r="H432" s="84" t="s">
        <v>1546</v>
      </c>
      <c r="I432" s="84" t="s">
        <v>1690</v>
      </c>
      <c r="J432" s="58" t="s">
        <v>1692</v>
      </c>
      <c r="K432" s="58" t="s">
        <v>886</v>
      </c>
      <c r="L432" s="1" t="s">
        <v>59</v>
      </c>
    </row>
    <row r="433" spans="1:12" ht="45" customHeight="1" thickBot="1" x14ac:dyDescent="0.25">
      <c r="A433" s="121" cm="1">
        <f t="array" ref="A433">ROW(A433:A433)-4</f>
        <v>429</v>
      </c>
      <c r="B433" s="1" t="s">
        <v>1705</v>
      </c>
      <c r="C433" s="17" t="s">
        <v>12</v>
      </c>
      <c r="D433" s="1">
        <v>1139509</v>
      </c>
      <c r="E433" s="58" t="s">
        <v>53</v>
      </c>
      <c r="F433" s="58" t="s">
        <v>1693</v>
      </c>
      <c r="G433" s="94">
        <v>865767</v>
      </c>
      <c r="H433" s="84" t="s">
        <v>1438</v>
      </c>
      <c r="I433" s="84" t="s">
        <v>1575</v>
      </c>
      <c r="J433" s="58" t="s">
        <v>1694</v>
      </c>
      <c r="K433" s="58" t="s">
        <v>1695</v>
      </c>
      <c r="L433" s="1" t="s">
        <v>59</v>
      </c>
    </row>
    <row r="434" spans="1:12" ht="45" customHeight="1" thickBot="1" x14ac:dyDescent="0.25">
      <c r="A434" s="121" cm="1">
        <f t="array" ref="A434">ROW(A434:A434)-4</f>
        <v>430</v>
      </c>
      <c r="B434" s="1" t="s">
        <v>1700</v>
      </c>
      <c r="C434" s="19" t="s">
        <v>270</v>
      </c>
      <c r="D434" s="1" t="s">
        <v>1696</v>
      </c>
      <c r="E434" s="58" t="s">
        <v>1697</v>
      </c>
      <c r="F434" s="84" t="s">
        <v>1701</v>
      </c>
      <c r="G434" s="94">
        <v>1285368</v>
      </c>
      <c r="H434" s="84" t="s">
        <v>1551</v>
      </c>
      <c r="I434" s="84" t="s">
        <v>1699</v>
      </c>
      <c r="J434" s="58" t="s">
        <v>1698</v>
      </c>
      <c r="K434" s="85" t="s">
        <v>268</v>
      </c>
      <c r="L434" s="1" t="s">
        <v>76</v>
      </c>
    </row>
    <row r="435" spans="1:12" ht="45" customHeight="1" x14ac:dyDescent="0.2">
      <c r="A435" s="121" cm="1">
        <f t="array" ref="A435">ROW(A435:A435)-4</f>
        <v>431</v>
      </c>
      <c r="B435" s="52" t="s">
        <v>1720</v>
      </c>
      <c r="C435" s="11" t="s">
        <v>325</v>
      </c>
      <c r="D435" s="1" t="s">
        <v>1706</v>
      </c>
      <c r="E435" s="58" t="s">
        <v>1707</v>
      </c>
      <c r="F435" s="84" t="s">
        <v>1709</v>
      </c>
      <c r="G435" s="94">
        <v>64483684</v>
      </c>
      <c r="H435" s="84" t="s">
        <v>1551</v>
      </c>
      <c r="I435" s="84" t="s">
        <v>1621</v>
      </c>
      <c r="J435" s="58" t="s">
        <v>1708</v>
      </c>
      <c r="K435" s="65" t="s">
        <v>1108</v>
      </c>
      <c r="L435" s="1" t="s">
        <v>76</v>
      </c>
    </row>
    <row r="436" spans="1:12" ht="45" customHeight="1" thickBot="1" x14ac:dyDescent="0.25">
      <c r="A436" s="121" cm="1">
        <f t="array" ref="A436">ROW(A436:A436)-4</f>
        <v>432</v>
      </c>
      <c r="B436" s="1" t="s">
        <v>1721</v>
      </c>
      <c r="C436" s="90" t="s">
        <v>12</v>
      </c>
      <c r="D436" s="1" t="s">
        <v>1710</v>
      </c>
      <c r="E436" s="17" t="s">
        <v>322</v>
      </c>
      <c r="F436" s="58" t="s">
        <v>986</v>
      </c>
      <c r="G436" s="94">
        <v>2156763</v>
      </c>
      <c r="H436" s="84" t="s">
        <v>1588</v>
      </c>
      <c r="I436" s="84" t="s">
        <v>1621</v>
      </c>
      <c r="J436" s="58" t="s">
        <v>1711</v>
      </c>
      <c r="K436" s="109"/>
      <c r="L436" s="1" t="s">
        <v>76</v>
      </c>
    </row>
    <row r="437" spans="1:12" ht="45" customHeight="1" thickBot="1" x14ac:dyDescent="0.25">
      <c r="A437" s="121" cm="1">
        <f t="array" ref="A437">ROW(A437:A437)-4</f>
        <v>433</v>
      </c>
      <c r="B437" s="1" t="s">
        <v>1722</v>
      </c>
      <c r="C437" s="11" t="s">
        <v>23</v>
      </c>
      <c r="D437" s="1" t="s">
        <v>1712</v>
      </c>
      <c r="E437" s="58" t="s">
        <v>1507</v>
      </c>
      <c r="F437" s="84" t="s">
        <v>1714</v>
      </c>
      <c r="G437" s="94">
        <v>13064799</v>
      </c>
      <c r="H437" s="84" t="s">
        <v>1551</v>
      </c>
      <c r="I437" s="84" t="s">
        <v>1621</v>
      </c>
      <c r="J437" s="58" t="s">
        <v>1713</v>
      </c>
      <c r="K437" s="65" t="s">
        <v>112</v>
      </c>
      <c r="L437" s="1" t="s">
        <v>18</v>
      </c>
    </row>
    <row r="438" spans="1:12" ht="45" customHeight="1" thickBot="1" x14ac:dyDescent="0.25">
      <c r="A438" s="121" cm="1">
        <f t="array" ref="A438">ROW(A438:A438)-4</f>
        <v>434</v>
      </c>
      <c r="B438" s="1" t="s">
        <v>1723</v>
      </c>
      <c r="C438" s="11" t="s">
        <v>32</v>
      </c>
      <c r="D438" s="1" t="s">
        <v>1716</v>
      </c>
      <c r="E438" s="58" t="s">
        <v>1715</v>
      </c>
      <c r="F438" s="84" t="s">
        <v>1719</v>
      </c>
      <c r="G438" s="94">
        <v>2265433</v>
      </c>
      <c r="H438" s="84" t="s">
        <v>1551</v>
      </c>
      <c r="I438" s="84" t="s">
        <v>1699</v>
      </c>
      <c r="J438" s="58" t="s">
        <v>1717</v>
      </c>
      <c r="K438" s="108" t="s">
        <v>1718</v>
      </c>
      <c r="L438" s="1" t="s">
        <v>76</v>
      </c>
    </row>
    <row r="439" spans="1:12" ht="45" customHeight="1" thickBot="1" x14ac:dyDescent="0.25">
      <c r="A439" s="121" cm="1">
        <f t="array" ref="A439">ROW(A439:A439)-4</f>
        <v>435</v>
      </c>
      <c r="B439" s="52" t="s">
        <v>1741</v>
      </c>
      <c r="C439" s="11" t="s">
        <v>23</v>
      </c>
      <c r="D439" s="1" t="s">
        <v>1725</v>
      </c>
      <c r="E439" s="58" t="s">
        <v>1726</v>
      </c>
      <c r="F439" s="84" t="s">
        <v>1633</v>
      </c>
      <c r="G439" s="94">
        <v>6490368</v>
      </c>
      <c r="H439" s="84" t="s">
        <v>1575</v>
      </c>
      <c r="I439" s="84" t="s">
        <v>1690</v>
      </c>
      <c r="J439" s="58" t="s">
        <v>1724</v>
      </c>
      <c r="K439" s="65" t="s">
        <v>200</v>
      </c>
      <c r="L439" s="1" t="s">
        <v>18</v>
      </c>
    </row>
    <row r="440" spans="1:12" ht="45" customHeight="1" thickBot="1" x14ac:dyDescent="0.25">
      <c r="A440" s="121" cm="1">
        <f t="array" ref="A440">ROW(A440:A440)-4</f>
        <v>436</v>
      </c>
      <c r="B440" s="1" t="s">
        <v>1742</v>
      </c>
      <c r="C440" s="11" t="s">
        <v>23</v>
      </c>
      <c r="D440" s="1" t="s">
        <v>1728</v>
      </c>
      <c r="E440" s="58" t="s">
        <v>1730</v>
      </c>
      <c r="F440" s="84" t="s">
        <v>1731</v>
      </c>
      <c r="G440" s="94">
        <v>4934614</v>
      </c>
      <c r="H440" s="84" t="s">
        <v>1575</v>
      </c>
      <c r="I440" s="84" t="s">
        <v>1676</v>
      </c>
      <c r="J440" s="58" t="s">
        <v>1729</v>
      </c>
      <c r="K440" s="65" t="s">
        <v>512</v>
      </c>
      <c r="L440" s="1" t="s">
        <v>18</v>
      </c>
    </row>
    <row r="441" spans="1:12" ht="45" customHeight="1" thickBot="1" x14ac:dyDescent="0.25">
      <c r="A441" s="121" cm="1">
        <f t="array" ref="A441">ROW(A441:A441)-4</f>
        <v>437</v>
      </c>
      <c r="B441" s="1" t="s">
        <v>1743</v>
      </c>
      <c r="C441" s="11" t="s">
        <v>32</v>
      </c>
      <c r="D441" s="1" t="s">
        <v>1733</v>
      </c>
      <c r="E441" s="17" t="s">
        <v>105</v>
      </c>
      <c r="F441" s="17" t="s">
        <v>105</v>
      </c>
      <c r="G441" s="94">
        <v>2800112</v>
      </c>
      <c r="H441" s="84" t="s">
        <v>1575</v>
      </c>
      <c r="I441" s="84" t="s">
        <v>1676</v>
      </c>
      <c r="J441" s="58" t="s">
        <v>1732</v>
      </c>
      <c r="K441" s="65" t="s">
        <v>88</v>
      </c>
      <c r="L441" s="1" t="s">
        <v>59</v>
      </c>
    </row>
    <row r="442" spans="1:12" ht="45" customHeight="1" x14ac:dyDescent="0.2">
      <c r="A442" s="121" cm="1">
        <f t="array" ref="A442">ROW(A442:A442)-4</f>
        <v>438</v>
      </c>
      <c r="B442" s="1" t="s">
        <v>1744</v>
      </c>
      <c r="C442" s="11" t="s">
        <v>23</v>
      </c>
      <c r="D442" s="1" t="s">
        <v>1734</v>
      </c>
      <c r="E442" s="58" t="s">
        <v>1726</v>
      </c>
      <c r="F442" s="84" t="s">
        <v>1736</v>
      </c>
      <c r="G442" s="94">
        <v>3541817</v>
      </c>
      <c r="H442" s="84" t="s">
        <v>1551</v>
      </c>
      <c r="I442" s="84" t="s">
        <v>1690</v>
      </c>
      <c r="J442" s="58" t="s">
        <v>1735</v>
      </c>
      <c r="K442" s="65" t="s">
        <v>200</v>
      </c>
      <c r="L442" s="1" t="s">
        <v>18</v>
      </c>
    </row>
    <row r="443" spans="1:12" ht="45" customHeight="1" x14ac:dyDescent="0.2">
      <c r="A443" s="121" cm="1">
        <f t="array" ref="A443">ROW(A443:A443)-4</f>
        <v>439</v>
      </c>
      <c r="B443" s="1" t="s">
        <v>1738</v>
      </c>
      <c r="C443" s="11" t="s">
        <v>46</v>
      </c>
      <c r="D443" s="1">
        <v>1144547</v>
      </c>
      <c r="E443" s="58" t="s">
        <v>53</v>
      </c>
      <c r="F443" s="34" t="s">
        <v>821</v>
      </c>
      <c r="G443" s="94">
        <v>7448491</v>
      </c>
      <c r="H443" s="84" t="s">
        <v>1612</v>
      </c>
      <c r="I443" s="84" t="s">
        <v>1727</v>
      </c>
      <c r="J443" s="58" t="s">
        <v>1737</v>
      </c>
      <c r="K443" s="58" t="s">
        <v>890</v>
      </c>
      <c r="L443" s="1" t="s">
        <v>59</v>
      </c>
    </row>
    <row r="444" spans="1:12" ht="45" customHeight="1" thickBot="1" x14ac:dyDescent="0.25">
      <c r="A444" s="121" cm="1">
        <f t="array" ref="A444">ROW(A444:A444)-4</f>
        <v>440</v>
      </c>
      <c r="B444" s="1" t="s">
        <v>1739</v>
      </c>
      <c r="C444" s="11" t="s">
        <v>12</v>
      </c>
      <c r="D444" s="1">
        <v>1144635</v>
      </c>
      <c r="E444" s="58" t="s">
        <v>53</v>
      </c>
      <c r="F444" s="17" t="s">
        <v>105</v>
      </c>
      <c r="G444" s="94">
        <v>1629895</v>
      </c>
      <c r="H444" s="84" t="s">
        <v>1588</v>
      </c>
      <c r="I444" s="84" t="s">
        <v>1690</v>
      </c>
      <c r="J444" s="58" t="s">
        <v>1740</v>
      </c>
      <c r="K444" s="58" t="s">
        <v>1284</v>
      </c>
      <c r="L444" s="1" t="s">
        <v>59</v>
      </c>
    </row>
    <row r="445" spans="1:12" ht="45" customHeight="1" thickBot="1" x14ac:dyDescent="0.25">
      <c r="A445" s="121" cm="1">
        <f t="array" ref="A445">ROW(A445:A445)-4</f>
        <v>441</v>
      </c>
      <c r="B445" s="66" t="s">
        <v>1761</v>
      </c>
      <c r="C445" s="11" t="s">
        <v>23</v>
      </c>
      <c r="D445" s="1" t="s">
        <v>1745</v>
      </c>
      <c r="E445" s="58" t="s">
        <v>1726</v>
      </c>
      <c r="F445" s="84" t="s">
        <v>1736</v>
      </c>
      <c r="G445" s="94" t="s">
        <v>1746</v>
      </c>
      <c r="H445" s="84" t="s">
        <v>1575</v>
      </c>
      <c r="I445" s="84" t="s">
        <v>1690</v>
      </c>
      <c r="J445" s="58" t="s">
        <v>1747</v>
      </c>
      <c r="K445" s="83" t="s">
        <v>200</v>
      </c>
      <c r="L445" s="1" t="s">
        <v>18</v>
      </c>
    </row>
    <row r="446" spans="1:12" ht="45" customHeight="1" thickBot="1" x14ac:dyDescent="0.25">
      <c r="A446" s="121" cm="1">
        <f t="array" ref="A446">ROW(A446:A446)-4</f>
        <v>442</v>
      </c>
      <c r="B446" s="1" t="s">
        <v>1762</v>
      </c>
      <c r="C446" s="17" t="s">
        <v>12</v>
      </c>
      <c r="D446" s="1" t="s">
        <v>1748</v>
      </c>
      <c r="E446" s="58" t="s">
        <v>93</v>
      </c>
      <c r="F446" s="17" t="s">
        <v>1460</v>
      </c>
      <c r="G446" s="94" t="s">
        <v>1749</v>
      </c>
      <c r="H446" s="84" t="s">
        <v>1588</v>
      </c>
      <c r="I446" s="84" t="s">
        <v>1690</v>
      </c>
      <c r="J446" s="58" t="s">
        <v>1750</v>
      </c>
      <c r="K446" s="83" t="s">
        <v>337</v>
      </c>
      <c r="L446" s="1" t="s">
        <v>76</v>
      </c>
    </row>
    <row r="447" spans="1:12" ht="45" customHeight="1" x14ac:dyDescent="0.2">
      <c r="A447" s="121" cm="1">
        <f t="array" ref="A447">ROW(A447:A447)-4</f>
        <v>443</v>
      </c>
      <c r="B447" s="1" t="s">
        <v>1700</v>
      </c>
      <c r="C447" s="17" t="s">
        <v>270</v>
      </c>
      <c r="D447" s="110" t="s">
        <v>1752</v>
      </c>
      <c r="E447" s="58" t="s">
        <v>1753</v>
      </c>
      <c r="F447" s="17" t="s">
        <v>223</v>
      </c>
      <c r="G447" s="94" t="s">
        <v>1754</v>
      </c>
      <c r="H447" s="84" t="s">
        <v>1660</v>
      </c>
      <c r="I447" s="84" t="s">
        <v>1751</v>
      </c>
      <c r="J447" s="58" t="s">
        <v>1698</v>
      </c>
      <c r="K447" s="85" t="s">
        <v>268</v>
      </c>
      <c r="L447" s="1" t="s">
        <v>76</v>
      </c>
    </row>
    <row r="448" spans="1:12" s="5" customFormat="1" ht="45" customHeight="1" x14ac:dyDescent="0.2">
      <c r="A448" s="121" cm="1">
        <f t="array" ref="A448">ROW(A448:A448)-4</f>
        <v>444</v>
      </c>
      <c r="B448" s="5" t="s">
        <v>1763</v>
      </c>
      <c r="C448" s="80" t="s">
        <v>20</v>
      </c>
      <c r="D448" s="5">
        <v>1144357</v>
      </c>
      <c r="E448" s="69" t="s">
        <v>53</v>
      </c>
      <c r="F448" s="68" t="s">
        <v>1758</v>
      </c>
      <c r="G448" s="95">
        <v>2880752</v>
      </c>
      <c r="H448" s="35" t="s">
        <v>1660</v>
      </c>
      <c r="I448" s="35" t="s">
        <v>1757</v>
      </c>
      <c r="J448" s="69" t="s">
        <v>1756</v>
      </c>
      <c r="K448" s="69" t="s">
        <v>1755</v>
      </c>
      <c r="L448" s="5" t="s">
        <v>59</v>
      </c>
    </row>
    <row r="449" spans="1:12" s="5" customFormat="1" ht="45" customHeight="1" x14ac:dyDescent="0.2">
      <c r="A449" s="121" cm="1">
        <f t="array" ref="A449">ROW(A449:A449)-4</f>
        <v>445</v>
      </c>
      <c r="B449" s="5" t="s">
        <v>1760</v>
      </c>
      <c r="C449" s="80" t="s">
        <v>47</v>
      </c>
      <c r="D449" s="5">
        <v>1144927</v>
      </c>
      <c r="E449" s="69" t="s">
        <v>53</v>
      </c>
      <c r="F449" s="68" t="s">
        <v>66</v>
      </c>
      <c r="G449" s="95">
        <v>1581457</v>
      </c>
      <c r="H449" s="35" t="s">
        <v>1660</v>
      </c>
      <c r="I449" s="35" t="s">
        <v>1757</v>
      </c>
      <c r="J449" s="69" t="s">
        <v>1759</v>
      </c>
      <c r="K449" s="69" t="s">
        <v>1486</v>
      </c>
      <c r="L449" s="5" t="s">
        <v>59</v>
      </c>
    </row>
    <row r="450" spans="1:12" ht="45" customHeight="1" x14ac:dyDescent="0.2">
      <c r="A450" s="121" cm="1">
        <f t="array" ref="A450">ROW(A450:A450)-4</f>
        <v>446</v>
      </c>
      <c r="B450" s="52" t="s">
        <v>1786</v>
      </c>
      <c r="C450" s="11" t="s">
        <v>21</v>
      </c>
      <c r="D450" s="1">
        <v>1139845</v>
      </c>
      <c r="E450" s="58" t="s">
        <v>53</v>
      </c>
      <c r="F450" s="17" t="s">
        <v>1545</v>
      </c>
      <c r="G450" s="94">
        <v>1795540</v>
      </c>
      <c r="H450" s="84" t="s">
        <v>1660</v>
      </c>
      <c r="I450" s="84" t="s">
        <v>1757</v>
      </c>
      <c r="J450" s="58" t="s">
        <v>1764</v>
      </c>
      <c r="K450" s="58" t="s">
        <v>589</v>
      </c>
      <c r="L450" s="1" t="s">
        <v>59</v>
      </c>
    </row>
    <row r="451" spans="1:12" ht="45" customHeight="1" x14ac:dyDescent="0.2">
      <c r="A451" s="121" cm="1">
        <f t="array" ref="A451">ROW(A451:A451)-4</f>
        <v>447</v>
      </c>
      <c r="B451" s="1" t="s">
        <v>1785</v>
      </c>
      <c r="C451" s="17" t="s">
        <v>12</v>
      </c>
      <c r="D451" s="1">
        <v>1140397</v>
      </c>
      <c r="E451" s="58" t="s">
        <v>53</v>
      </c>
      <c r="F451" s="17" t="s">
        <v>311</v>
      </c>
      <c r="G451" s="94">
        <v>1223543</v>
      </c>
      <c r="H451" s="84" t="s">
        <v>1676</v>
      </c>
      <c r="I451" s="84" t="s">
        <v>1757</v>
      </c>
      <c r="J451" s="58" t="s">
        <v>1765</v>
      </c>
      <c r="K451" s="58" t="s">
        <v>886</v>
      </c>
      <c r="L451" s="1" t="s">
        <v>59</v>
      </c>
    </row>
    <row r="452" spans="1:12" ht="45" customHeight="1" x14ac:dyDescent="0.2">
      <c r="A452" s="121" cm="1">
        <f t="array" ref="A452">ROW(A452:A452)-4</f>
        <v>448</v>
      </c>
      <c r="B452" s="1" t="s">
        <v>1784</v>
      </c>
      <c r="C452" s="17" t="s">
        <v>12</v>
      </c>
      <c r="D452" s="1">
        <v>1138269</v>
      </c>
      <c r="E452" s="58" t="s">
        <v>53</v>
      </c>
      <c r="F452" s="17" t="s">
        <v>1766</v>
      </c>
      <c r="G452" s="94">
        <v>792881</v>
      </c>
      <c r="H452" s="84" t="s">
        <v>1551</v>
      </c>
      <c r="I452" s="84" t="s">
        <v>1690</v>
      </c>
      <c r="J452" s="58" t="s">
        <v>1767</v>
      </c>
      <c r="K452" s="58" t="s">
        <v>1695</v>
      </c>
      <c r="L452" s="1" t="s">
        <v>59</v>
      </c>
    </row>
    <row r="453" spans="1:12" ht="45" customHeight="1" thickBot="1" x14ac:dyDescent="0.25">
      <c r="A453" s="121" cm="1">
        <f t="array" ref="A453">ROW(A453:A453)-4</f>
        <v>449</v>
      </c>
      <c r="B453" s="1" t="s">
        <v>1783</v>
      </c>
      <c r="C453" s="17" t="s">
        <v>12</v>
      </c>
      <c r="D453" s="1">
        <v>1143948</v>
      </c>
      <c r="E453" s="58" t="s">
        <v>53</v>
      </c>
      <c r="F453" s="17" t="s">
        <v>1768</v>
      </c>
      <c r="G453" s="94">
        <v>748040</v>
      </c>
      <c r="H453" s="84" t="s">
        <v>1546</v>
      </c>
      <c r="I453" s="84" t="s">
        <v>1690</v>
      </c>
      <c r="J453" s="58" t="s">
        <v>1769</v>
      </c>
      <c r="K453" s="58" t="s">
        <v>1770</v>
      </c>
      <c r="L453" s="1" t="s">
        <v>59</v>
      </c>
    </row>
    <row r="454" spans="1:12" ht="45" customHeight="1" thickBot="1" x14ac:dyDescent="0.25">
      <c r="A454" s="121" cm="1">
        <f t="array" ref="A454">ROW(A454:A454)-4</f>
        <v>450</v>
      </c>
      <c r="B454" s="39" t="s">
        <v>1782</v>
      </c>
      <c r="C454" s="17" t="s">
        <v>32</v>
      </c>
      <c r="D454" s="111" t="s">
        <v>1771</v>
      </c>
      <c r="E454" s="17" t="s">
        <v>69</v>
      </c>
      <c r="F454" s="1" t="s">
        <v>232</v>
      </c>
      <c r="G454" s="94">
        <v>1897253</v>
      </c>
      <c r="H454" s="17" t="s">
        <v>1660</v>
      </c>
      <c r="I454" s="17" t="s">
        <v>1727</v>
      </c>
      <c r="J454" s="58" t="s">
        <v>1772</v>
      </c>
      <c r="K454" s="65" t="s">
        <v>681</v>
      </c>
      <c r="L454" s="1" t="s">
        <v>18</v>
      </c>
    </row>
    <row r="455" spans="1:12" ht="45" customHeight="1" thickBot="1" x14ac:dyDescent="0.25">
      <c r="A455" s="121" cm="1">
        <f t="array" ref="A455">ROW(A455:A455)-4</f>
        <v>451</v>
      </c>
      <c r="B455" s="1" t="s">
        <v>1776</v>
      </c>
      <c r="C455" s="17" t="s">
        <v>32</v>
      </c>
      <c r="D455" s="1" t="s">
        <v>1773</v>
      </c>
      <c r="E455" s="58" t="s">
        <v>1726</v>
      </c>
      <c r="F455" s="84" t="s">
        <v>1633</v>
      </c>
      <c r="G455" s="94">
        <v>2831254</v>
      </c>
      <c r="H455" s="17" t="s">
        <v>1660</v>
      </c>
      <c r="I455" s="17" t="s">
        <v>1774</v>
      </c>
      <c r="J455" s="58" t="s">
        <v>1775</v>
      </c>
      <c r="K455" s="65" t="s">
        <v>200</v>
      </c>
      <c r="L455" s="17" t="s">
        <v>76</v>
      </c>
    </row>
    <row r="456" spans="1:12" ht="45" customHeight="1" thickBot="1" x14ac:dyDescent="0.25">
      <c r="A456" s="121" cm="1">
        <f t="array" ref="A456">ROW(A456:A456)-4</f>
        <v>452</v>
      </c>
      <c r="B456" s="1" t="s">
        <v>1781</v>
      </c>
      <c r="C456" s="19" t="s">
        <v>24</v>
      </c>
      <c r="D456" s="1" t="s">
        <v>1777</v>
      </c>
      <c r="E456" s="58" t="s">
        <v>1778</v>
      </c>
      <c r="F456" s="84" t="s">
        <v>1780</v>
      </c>
      <c r="G456" s="94">
        <v>3477061</v>
      </c>
      <c r="H456" s="17" t="s">
        <v>1612</v>
      </c>
      <c r="I456" s="17" t="s">
        <v>1774</v>
      </c>
      <c r="J456" s="58" t="s">
        <v>1779</v>
      </c>
      <c r="K456" s="65" t="s">
        <v>112</v>
      </c>
      <c r="L456" s="1" t="s">
        <v>18</v>
      </c>
    </row>
    <row r="457" spans="1:12" ht="45" customHeight="1" thickBot="1" x14ac:dyDescent="0.25">
      <c r="A457" s="121" cm="1">
        <f t="array" ref="A457">ROW(A457:A457)-4</f>
        <v>453</v>
      </c>
      <c r="B457" s="52" t="s">
        <v>1790</v>
      </c>
      <c r="C457" s="11" t="s">
        <v>23</v>
      </c>
      <c r="D457" s="1" t="s">
        <v>1787</v>
      </c>
      <c r="E457" s="17" t="s">
        <v>1788</v>
      </c>
      <c r="F457" s="34" t="s">
        <v>1789</v>
      </c>
      <c r="G457" s="94">
        <v>2548573</v>
      </c>
      <c r="H457" s="17" t="s">
        <v>1676</v>
      </c>
      <c r="I457" s="17" t="s">
        <v>1757</v>
      </c>
      <c r="J457" s="1" t="s">
        <v>1791</v>
      </c>
      <c r="K457" s="85" t="s">
        <v>135</v>
      </c>
      <c r="L457" s="17" t="s">
        <v>76</v>
      </c>
    </row>
    <row r="458" spans="1:12" ht="45" customHeight="1" thickBot="1" x14ac:dyDescent="0.25">
      <c r="A458" s="121" cm="1">
        <f t="array" ref="A458">ROW(A458:A458)-4</f>
        <v>454</v>
      </c>
      <c r="B458" s="1" t="s">
        <v>1792</v>
      </c>
      <c r="C458" s="11" t="s">
        <v>31</v>
      </c>
      <c r="D458" s="1" t="s">
        <v>1793</v>
      </c>
      <c r="E458" s="17" t="s">
        <v>1796</v>
      </c>
      <c r="F458" s="17" t="s">
        <v>1794</v>
      </c>
      <c r="G458" s="94">
        <v>14923669</v>
      </c>
      <c r="H458" s="17" t="s">
        <v>1660</v>
      </c>
      <c r="I458" s="17" t="s">
        <v>1774</v>
      </c>
      <c r="J458" s="58" t="s">
        <v>1795</v>
      </c>
      <c r="K458" s="65" t="s">
        <v>1108</v>
      </c>
      <c r="L458" s="1" t="s">
        <v>18</v>
      </c>
    </row>
    <row r="459" spans="1:12" ht="45" customHeight="1" x14ac:dyDescent="0.2">
      <c r="A459" s="121" cm="1">
        <f t="array" ref="A459">ROW(A459:A459)-4</f>
        <v>455</v>
      </c>
      <c r="B459" s="1" t="s">
        <v>1802</v>
      </c>
      <c r="C459" s="90" t="s">
        <v>47</v>
      </c>
      <c r="D459" s="1" t="s">
        <v>1797</v>
      </c>
      <c r="E459" s="17" t="s">
        <v>1788</v>
      </c>
      <c r="F459" s="84" t="s">
        <v>1798</v>
      </c>
      <c r="G459" s="94">
        <v>1433257</v>
      </c>
      <c r="H459" s="17" t="s">
        <v>1676</v>
      </c>
      <c r="I459" s="17" t="s">
        <v>1774</v>
      </c>
      <c r="J459" s="58" t="s">
        <v>1799</v>
      </c>
      <c r="K459" s="112" t="s">
        <v>135</v>
      </c>
      <c r="L459" s="1" t="s">
        <v>18</v>
      </c>
    </row>
    <row r="460" spans="1:12" ht="45" customHeight="1" x14ac:dyDescent="0.2">
      <c r="A460" s="121" cm="1">
        <f t="array" ref="A460">ROW(A460:A460)-4</f>
        <v>456</v>
      </c>
      <c r="B460" s="1" t="s">
        <v>1800</v>
      </c>
      <c r="C460" s="90" t="s">
        <v>12</v>
      </c>
      <c r="D460" s="1">
        <v>1142650</v>
      </c>
      <c r="E460" s="58" t="s">
        <v>53</v>
      </c>
      <c r="F460" s="17" t="s">
        <v>629</v>
      </c>
      <c r="G460" s="94">
        <v>1654641</v>
      </c>
      <c r="H460" s="17" t="s">
        <v>1621</v>
      </c>
      <c r="I460" s="17" t="s">
        <v>1757</v>
      </c>
      <c r="J460" s="58" t="s">
        <v>1801</v>
      </c>
      <c r="K460" s="58" t="s">
        <v>631</v>
      </c>
      <c r="L460" s="1" t="s">
        <v>59</v>
      </c>
    </row>
    <row r="461" spans="1:12" ht="45" customHeight="1" thickBot="1" x14ac:dyDescent="0.25">
      <c r="A461" s="121" cm="1">
        <f t="array" ref="A461">ROW(A461:A461)-4</f>
        <v>457</v>
      </c>
      <c r="B461" s="1" t="s">
        <v>1803</v>
      </c>
      <c r="C461" s="17" t="s">
        <v>46</v>
      </c>
      <c r="D461" s="1">
        <v>1144927</v>
      </c>
      <c r="E461" s="58" t="s">
        <v>53</v>
      </c>
      <c r="F461" s="17" t="s">
        <v>66</v>
      </c>
      <c r="G461" s="94">
        <v>1578932</v>
      </c>
      <c r="H461" s="17" t="s">
        <v>1660</v>
      </c>
      <c r="I461" s="17" t="s">
        <v>1757</v>
      </c>
      <c r="J461" s="58" t="s">
        <v>1759</v>
      </c>
      <c r="K461" s="58" t="s">
        <v>1486</v>
      </c>
      <c r="L461" s="1" t="s">
        <v>59</v>
      </c>
    </row>
    <row r="462" spans="1:12" ht="45" customHeight="1" thickBot="1" x14ac:dyDescent="0.25">
      <c r="A462" s="121" cm="1">
        <f t="array" ref="A462">ROW(A462:A462)-4</f>
        <v>458</v>
      </c>
      <c r="B462" s="52" t="s">
        <v>1818</v>
      </c>
      <c r="C462" s="11" t="s">
        <v>32</v>
      </c>
      <c r="D462" s="1" t="s">
        <v>1804</v>
      </c>
      <c r="E462" s="17" t="s">
        <v>105</v>
      </c>
      <c r="F462" s="17" t="s">
        <v>105</v>
      </c>
      <c r="G462" s="94">
        <v>8910181</v>
      </c>
      <c r="H462" s="17" t="s">
        <v>1699</v>
      </c>
      <c r="I462" s="17" t="s">
        <v>1727</v>
      </c>
      <c r="J462" s="58" t="s">
        <v>1805</v>
      </c>
      <c r="K462" s="65" t="s">
        <v>88</v>
      </c>
      <c r="L462" s="1" t="s">
        <v>59</v>
      </c>
    </row>
    <row r="463" spans="1:12" ht="45" customHeight="1" thickBot="1" x14ac:dyDescent="0.25">
      <c r="A463" s="121" cm="1">
        <f t="array" ref="A463">ROW(A463:A463)-4</f>
        <v>459</v>
      </c>
      <c r="B463" s="1" t="s">
        <v>1812</v>
      </c>
      <c r="C463" s="11" t="s">
        <v>32</v>
      </c>
      <c r="D463" s="1" t="s">
        <v>1811</v>
      </c>
      <c r="E463" s="58" t="s">
        <v>1806</v>
      </c>
      <c r="F463" s="84" t="s">
        <v>1810</v>
      </c>
      <c r="G463" s="94">
        <v>1604846</v>
      </c>
      <c r="H463" s="17" t="s">
        <v>1699</v>
      </c>
      <c r="I463" s="17" t="s">
        <v>1809</v>
      </c>
      <c r="J463" s="58" t="s">
        <v>1808</v>
      </c>
      <c r="K463" s="65" t="s">
        <v>1807</v>
      </c>
      <c r="L463" s="1" t="s">
        <v>18</v>
      </c>
    </row>
    <row r="464" spans="1:12" ht="45" customHeight="1" x14ac:dyDescent="0.2">
      <c r="A464" s="121" cm="1">
        <f t="array" ref="A464">ROW(A464:A464)-4</f>
        <v>460</v>
      </c>
      <c r="B464" s="1" t="s">
        <v>1813</v>
      </c>
      <c r="C464" s="11" t="s">
        <v>32</v>
      </c>
      <c r="D464" s="1" t="s">
        <v>1815</v>
      </c>
      <c r="E464" s="58" t="s">
        <v>1816</v>
      </c>
      <c r="F464" s="58" t="s">
        <v>1814</v>
      </c>
      <c r="G464" s="94">
        <v>2828541</v>
      </c>
      <c r="H464" s="17" t="s">
        <v>1699</v>
      </c>
      <c r="I464" s="17" t="s">
        <v>1757</v>
      </c>
      <c r="J464" s="58" t="s">
        <v>1817</v>
      </c>
      <c r="K464" s="65" t="s">
        <v>677</v>
      </c>
      <c r="L464" s="1" t="s">
        <v>18</v>
      </c>
    </row>
    <row r="465" spans="1:12" ht="45" customHeight="1" x14ac:dyDescent="0.2">
      <c r="A465" s="121" cm="1">
        <f t="array" ref="A465">ROW(A465:A465)-4</f>
        <v>461</v>
      </c>
      <c r="B465" s="52" t="s">
        <v>1844</v>
      </c>
      <c r="C465" s="17" t="s">
        <v>12</v>
      </c>
      <c r="D465" s="1">
        <v>1146764</v>
      </c>
      <c r="E465" s="58" t="s">
        <v>53</v>
      </c>
      <c r="F465" s="58" t="s">
        <v>1821</v>
      </c>
      <c r="G465" s="94">
        <v>3941356</v>
      </c>
      <c r="H465" s="17" t="s">
        <v>1690</v>
      </c>
      <c r="I465" s="17" t="s">
        <v>1820</v>
      </c>
      <c r="J465" s="58" t="s">
        <v>1819</v>
      </c>
      <c r="K465" s="58" t="s">
        <v>1347</v>
      </c>
      <c r="L465" s="1" t="s">
        <v>59</v>
      </c>
    </row>
    <row r="466" spans="1:12" ht="45" customHeight="1" x14ac:dyDescent="0.2">
      <c r="A466" s="121" cm="1">
        <f t="array" ref="A466">ROW(A466:A466)-4</f>
        <v>462</v>
      </c>
      <c r="B466" s="1" t="s">
        <v>1845</v>
      </c>
      <c r="C466" s="11" t="s">
        <v>46</v>
      </c>
      <c r="D466" s="1">
        <v>1145881</v>
      </c>
      <c r="E466" s="58" t="s">
        <v>53</v>
      </c>
      <c r="F466" s="17" t="s">
        <v>63</v>
      </c>
      <c r="G466" s="94">
        <v>1615201</v>
      </c>
      <c r="H466" s="17" t="s">
        <v>1690</v>
      </c>
      <c r="I466" s="17" t="s">
        <v>1820</v>
      </c>
      <c r="J466" s="58" t="s">
        <v>1822</v>
      </c>
      <c r="K466" s="58" t="s">
        <v>1823</v>
      </c>
      <c r="L466" s="1" t="s">
        <v>59</v>
      </c>
    </row>
    <row r="467" spans="1:12" ht="45" customHeight="1" x14ac:dyDescent="0.2">
      <c r="A467" s="121" cm="1">
        <f t="array" ref="A467">ROW(A467:A467)-4</f>
        <v>463</v>
      </c>
      <c r="B467" s="1" t="s">
        <v>1824</v>
      </c>
      <c r="C467" s="11" t="s">
        <v>20</v>
      </c>
      <c r="D467" s="1">
        <v>1145671</v>
      </c>
      <c r="E467" s="58" t="s">
        <v>53</v>
      </c>
      <c r="F467" s="17" t="s">
        <v>54</v>
      </c>
      <c r="G467" s="94">
        <v>1808151</v>
      </c>
      <c r="H467" s="17" t="s">
        <v>1699</v>
      </c>
      <c r="I467" s="17" t="s">
        <v>1830</v>
      </c>
      <c r="J467" s="58" t="s">
        <v>1829</v>
      </c>
      <c r="K467" s="58" t="s">
        <v>1179</v>
      </c>
      <c r="L467" s="1" t="s">
        <v>59</v>
      </c>
    </row>
    <row r="468" spans="1:12" ht="45" customHeight="1" thickBot="1" x14ac:dyDescent="0.25">
      <c r="A468" s="121" cm="1">
        <f t="array" ref="A468">ROW(A468:A468)-4</f>
        <v>464</v>
      </c>
      <c r="B468" s="1" t="s">
        <v>1846</v>
      </c>
      <c r="C468" s="11" t="s">
        <v>21</v>
      </c>
      <c r="D468" s="1">
        <v>1142919</v>
      </c>
      <c r="E468" s="58" t="s">
        <v>53</v>
      </c>
      <c r="F468" s="58" t="s">
        <v>1825</v>
      </c>
      <c r="G468" s="94">
        <v>875359</v>
      </c>
      <c r="H468" s="17" t="s">
        <v>1751</v>
      </c>
      <c r="I468" s="17" t="s">
        <v>1827</v>
      </c>
      <c r="J468" s="58" t="s">
        <v>1826</v>
      </c>
      <c r="K468" s="58" t="s">
        <v>1828</v>
      </c>
      <c r="L468" s="1" t="s">
        <v>59</v>
      </c>
    </row>
    <row r="469" spans="1:12" ht="45" customHeight="1" thickBot="1" x14ac:dyDescent="0.25">
      <c r="A469" s="121" cm="1">
        <f t="array" ref="A469">ROW(A469:A469)-4</f>
        <v>465</v>
      </c>
      <c r="B469" s="1" t="s">
        <v>1847</v>
      </c>
      <c r="C469" s="11" t="s">
        <v>23</v>
      </c>
      <c r="D469" s="1" t="s">
        <v>1831</v>
      </c>
      <c r="E469" s="58" t="s">
        <v>1832</v>
      </c>
      <c r="F469" s="58" t="s">
        <v>1833</v>
      </c>
      <c r="G469" s="94">
        <v>3942603</v>
      </c>
      <c r="H469" s="17" t="s">
        <v>1690</v>
      </c>
      <c r="I469" s="17" t="s">
        <v>1757</v>
      </c>
      <c r="J469" s="58" t="s">
        <v>1834</v>
      </c>
      <c r="K469" s="85" t="s">
        <v>697</v>
      </c>
      <c r="L469" s="1" t="s">
        <v>18</v>
      </c>
    </row>
    <row r="470" spans="1:12" ht="45" customHeight="1" x14ac:dyDescent="0.2">
      <c r="A470" s="121" cm="1">
        <f t="array" ref="A470">ROW(A470:A470)-4</f>
        <v>466</v>
      </c>
      <c r="B470" s="1" t="s">
        <v>1836</v>
      </c>
      <c r="C470" s="11" t="s">
        <v>23</v>
      </c>
      <c r="D470" s="1" t="s">
        <v>1835</v>
      </c>
      <c r="E470" s="17" t="s">
        <v>1838</v>
      </c>
      <c r="F470" s="58" t="s">
        <v>1837</v>
      </c>
      <c r="G470" s="94">
        <v>3971033</v>
      </c>
      <c r="H470" s="17" t="s">
        <v>1690</v>
      </c>
      <c r="I470" s="17" t="s">
        <v>1757</v>
      </c>
      <c r="J470" s="58" t="s">
        <v>1839</v>
      </c>
      <c r="K470" s="65" t="s">
        <v>268</v>
      </c>
      <c r="L470" s="1" t="s">
        <v>18</v>
      </c>
    </row>
    <row r="471" spans="1:12" ht="45" customHeight="1" x14ac:dyDescent="0.2">
      <c r="A471" s="121" cm="1">
        <f t="array" ref="A471">ROW(A471:A471)-4</f>
        <v>467</v>
      </c>
      <c r="B471" s="1" t="s">
        <v>1904</v>
      </c>
      <c r="C471" s="11" t="s">
        <v>46</v>
      </c>
      <c r="D471" s="1" t="s">
        <v>1840</v>
      </c>
      <c r="E471" s="58" t="s">
        <v>1842</v>
      </c>
      <c r="F471" s="84" t="s">
        <v>1841</v>
      </c>
      <c r="G471" s="94">
        <v>2566853</v>
      </c>
      <c r="H471" s="17" t="s">
        <v>1690</v>
      </c>
      <c r="I471" s="17" t="s">
        <v>1757</v>
      </c>
      <c r="J471" s="58" t="s">
        <v>1843</v>
      </c>
      <c r="K471" s="93" t="s">
        <v>1843</v>
      </c>
      <c r="L471" s="1" t="s">
        <v>18</v>
      </c>
    </row>
    <row r="472" spans="1:12" ht="45" customHeight="1" thickBot="1" x14ac:dyDescent="0.25">
      <c r="A472" s="121" cm="1">
        <f t="array" ref="A472">ROW(A472:A472)-4</f>
        <v>468</v>
      </c>
      <c r="B472" s="52" t="s">
        <v>1848</v>
      </c>
      <c r="C472" s="11" t="s">
        <v>29</v>
      </c>
      <c r="D472" s="1">
        <v>1144396</v>
      </c>
      <c r="E472" s="58" t="s">
        <v>53</v>
      </c>
      <c r="F472" s="84" t="s">
        <v>1849</v>
      </c>
      <c r="G472" s="94">
        <v>1352978</v>
      </c>
      <c r="H472" s="17" t="s">
        <v>1751</v>
      </c>
      <c r="I472" s="17" t="s">
        <v>1820</v>
      </c>
      <c r="J472" s="58" t="s">
        <v>1850</v>
      </c>
      <c r="K472" s="58" t="s">
        <v>1851</v>
      </c>
      <c r="L472" s="1" t="s">
        <v>59</v>
      </c>
    </row>
    <row r="473" spans="1:12" ht="45" customHeight="1" thickBot="1" x14ac:dyDescent="0.25">
      <c r="A473" s="121" cm="1">
        <f t="array" ref="A473">ROW(A473:A473)-4</f>
        <v>469</v>
      </c>
      <c r="B473" s="1" t="s">
        <v>1869</v>
      </c>
      <c r="C473" s="11" t="s">
        <v>19</v>
      </c>
      <c r="D473" s="1" t="s">
        <v>1852</v>
      </c>
      <c r="E473" s="58" t="s">
        <v>1854</v>
      </c>
      <c r="F473" s="58" t="s">
        <v>1853</v>
      </c>
      <c r="G473" s="94">
        <v>18213557</v>
      </c>
      <c r="H473" s="17" t="s">
        <v>1751</v>
      </c>
      <c r="I473" s="17" t="s">
        <v>1809</v>
      </c>
      <c r="J473" s="58" t="s">
        <v>1855</v>
      </c>
      <c r="K473" s="65" t="s">
        <v>506</v>
      </c>
      <c r="L473" s="1" t="s">
        <v>18</v>
      </c>
    </row>
    <row r="474" spans="1:12" ht="45" customHeight="1" thickBot="1" x14ac:dyDescent="0.25">
      <c r="A474" s="121" cm="1">
        <f t="array" ref="A474">ROW(A474:A474)-4</f>
        <v>470</v>
      </c>
      <c r="B474" s="1" t="s">
        <v>1870</v>
      </c>
      <c r="C474" s="11" t="s">
        <v>32</v>
      </c>
      <c r="D474" s="1" t="s">
        <v>1856</v>
      </c>
      <c r="E474" s="58" t="s">
        <v>1854</v>
      </c>
      <c r="F474" s="58" t="s">
        <v>1857</v>
      </c>
      <c r="G474" s="94">
        <v>5699255</v>
      </c>
      <c r="H474" s="17" t="s">
        <v>1699</v>
      </c>
      <c r="I474" s="17" t="s">
        <v>1809</v>
      </c>
      <c r="J474" s="58" t="s">
        <v>1858</v>
      </c>
      <c r="K474" s="85" t="s">
        <v>1859</v>
      </c>
      <c r="L474" s="1" t="s">
        <v>76</v>
      </c>
    </row>
    <row r="475" spans="1:12" ht="45" customHeight="1" thickBot="1" x14ac:dyDescent="0.25">
      <c r="A475" s="121" cm="1">
        <f t="array" ref="A475">ROW(A475:A475)-4</f>
        <v>471</v>
      </c>
      <c r="B475" s="1" t="s">
        <v>1871</v>
      </c>
      <c r="C475" s="11" t="s">
        <v>21</v>
      </c>
      <c r="D475" s="1" t="s">
        <v>1860</v>
      </c>
      <c r="E475" s="84" t="s">
        <v>1863</v>
      </c>
      <c r="F475" s="17" t="s">
        <v>1862</v>
      </c>
      <c r="G475" s="94">
        <v>2125893</v>
      </c>
      <c r="H475" s="17" t="s">
        <v>1699</v>
      </c>
      <c r="I475" s="17" t="s">
        <v>1757</v>
      </c>
      <c r="J475" s="58" t="s">
        <v>1861</v>
      </c>
      <c r="K475" s="83" t="s">
        <v>200</v>
      </c>
      <c r="L475" s="1" t="s">
        <v>18</v>
      </c>
    </row>
    <row r="476" spans="1:12" ht="45" customHeight="1" x14ac:dyDescent="0.2">
      <c r="A476" s="121" cm="1">
        <f t="array" ref="A476">ROW(A476:A476)-4</f>
        <v>472</v>
      </c>
      <c r="B476" s="1" t="s">
        <v>1872</v>
      </c>
      <c r="C476" s="11" t="s">
        <v>31</v>
      </c>
      <c r="D476" s="1" t="s">
        <v>1864</v>
      </c>
      <c r="E476" s="58" t="s">
        <v>1868</v>
      </c>
      <c r="F476" s="84" t="s">
        <v>1865</v>
      </c>
      <c r="G476" s="94">
        <v>4517055</v>
      </c>
      <c r="H476" s="17" t="s">
        <v>1751</v>
      </c>
      <c r="I476" s="17" t="s">
        <v>1867</v>
      </c>
      <c r="J476" s="58" t="s">
        <v>1866</v>
      </c>
      <c r="K476" s="83" t="s">
        <v>80</v>
      </c>
      <c r="L476" s="1" t="s">
        <v>18</v>
      </c>
    </row>
    <row r="477" spans="1:12" ht="45" customHeight="1" x14ac:dyDescent="0.2">
      <c r="A477" s="121" cm="1">
        <f t="array" ref="A477">ROW(A477:A477)-4</f>
        <v>473</v>
      </c>
      <c r="B477" s="52" t="s">
        <v>1873</v>
      </c>
      <c r="C477" s="17" t="s">
        <v>1215</v>
      </c>
      <c r="D477" s="1" t="s">
        <v>1874</v>
      </c>
      <c r="E477" s="58" t="s">
        <v>1875</v>
      </c>
      <c r="F477" s="84" t="s">
        <v>209</v>
      </c>
      <c r="G477" s="94">
        <v>18563953</v>
      </c>
      <c r="H477" s="17" t="s">
        <v>1774</v>
      </c>
      <c r="I477" s="17" t="s">
        <v>1867</v>
      </c>
      <c r="J477" s="58" t="s">
        <v>1876</v>
      </c>
      <c r="K477" s="84" t="s">
        <v>439</v>
      </c>
      <c r="L477" s="1" t="s">
        <v>18</v>
      </c>
    </row>
    <row r="478" spans="1:12" ht="45" customHeight="1" x14ac:dyDescent="0.2">
      <c r="A478" s="121" cm="1">
        <f t="array" ref="A478">ROW(A478:A478)-4</f>
        <v>474</v>
      </c>
      <c r="B478" s="1" t="s">
        <v>1893</v>
      </c>
      <c r="C478" s="17" t="s">
        <v>24</v>
      </c>
      <c r="D478" s="1" t="s">
        <v>1877</v>
      </c>
      <c r="E478" s="58" t="s">
        <v>322</v>
      </c>
      <c r="F478" s="84" t="s">
        <v>1878</v>
      </c>
      <c r="G478" s="94">
        <v>1864391</v>
      </c>
      <c r="H478" s="17" t="s">
        <v>1774</v>
      </c>
      <c r="I478" s="17" t="s">
        <v>1879</v>
      </c>
      <c r="J478" s="58" t="s">
        <v>1880</v>
      </c>
      <c r="K478" s="84" t="s">
        <v>1881</v>
      </c>
      <c r="L478" s="1" t="s">
        <v>18</v>
      </c>
    </row>
    <row r="479" spans="1:12" ht="45" customHeight="1" x14ac:dyDescent="0.2">
      <c r="A479" s="121" cm="1">
        <f t="array" ref="A479">ROW(A479:A479)-4</f>
        <v>475</v>
      </c>
      <c r="B479" s="1" t="s">
        <v>1882</v>
      </c>
      <c r="C479" s="17" t="s">
        <v>41</v>
      </c>
      <c r="D479" s="1" t="s">
        <v>1883</v>
      </c>
      <c r="E479" s="58" t="s">
        <v>1832</v>
      </c>
      <c r="F479" s="84" t="s">
        <v>1884</v>
      </c>
      <c r="G479" s="94">
        <v>2232073</v>
      </c>
      <c r="H479" s="17" t="s">
        <v>1690</v>
      </c>
      <c r="I479" s="17" t="s">
        <v>1757</v>
      </c>
      <c r="J479" s="58" t="s">
        <v>1885</v>
      </c>
      <c r="K479" s="84" t="s">
        <v>697</v>
      </c>
      <c r="L479" s="1" t="s">
        <v>76</v>
      </c>
    </row>
    <row r="480" spans="1:12" ht="45" customHeight="1" thickBot="1" x14ac:dyDescent="0.25">
      <c r="A480" s="121" cm="1">
        <f t="array" ref="A480">ROW(A480:A480)-4</f>
        <v>476</v>
      </c>
      <c r="B480" s="1" t="s">
        <v>1894</v>
      </c>
      <c r="C480" s="17" t="s">
        <v>24</v>
      </c>
      <c r="D480" s="1" t="s">
        <v>1886</v>
      </c>
      <c r="E480" s="58" t="s">
        <v>1887</v>
      </c>
      <c r="F480" s="84" t="s">
        <v>1780</v>
      </c>
      <c r="G480" s="94">
        <v>12863225</v>
      </c>
      <c r="H480" s="17" t="s">
        <v>1621</v>
      </c>
      <c r="I480" s="17" t="s">
        <v>1751</v>
      </c>
      <c r="J480" s="58" t="s">
        <v>1888</v>
      </c>
      <c r="K480" s="84" t="s">
        <v>112</v>
      </c>
      <c r="L480" s="1" t="s">
        <v>18</v>
      </c>
    </row>
    <row r="481" spans="1:12" ht="45" customHeight="1" x14ac:dyDescent="0.2">
      <c r="A481" s="121" cm="1">
        <f t="array" ref="A481">ROW(A481:A481)-4</f>
        <v>477</v>
      </c>
      <c r="B481" s="1" t="s">
        <v>1890</v>
      </c>
      <c r="C481" s="17" t="s">
        <v>24</v>
      </c>
      <c r="D481" s="1" t="s">
        <v>1891</v>
      </c>
      <c r="E481" s="58" t="s">
        <v>1887</v>
      </c>
      <c r="F481" s="84" t="s">
        <v>1780</v>
      </c>
      <c r="G481" s="94">
        <v>4869725</v>
      </c>
      <c r="H481" s="17" t="s">
        <v>1621</v>
      </c>
      <c r="I481" s="17" t="s">
        <v>1751</v>
      </c>
      <c r="J481" s="58" t="s">
        <v>1889</v>
      </c>
      <c r="K481" s="113" t="s">
        <v>112</v>
      </c>
      <c r="L481" s="1" t="s">
        <v>18</v>
      </c>
    </row>
    <row r="482" spans="1:12" ht="45" customHeight="1" x14ac:dyDescent="0.2">
      <c r="A482" s="121" cm="1">
        <f t="array" ref="A482">ROW(A482:A482)-4</f>
        <v>478</v>
      </c>
      <c r="B482" s="1" t="s">
        <v>1895</v>
      </c>
      <c r="C482" s="11" t="s">
        <v>46</v>
      </c>
      <c r="D482" s="1">
        <v>1148423</v>
      </c>
      <c r="E482" s="58" t="s">
        <v>53</v>
      </c>
      <c r="F482" s="58" t="s">
        <v>1821</v>
      </c>
      <c r="G482" s="94">
        <v>1279112</v>
      </c>
      <c r="H482" s="17" t="s">
        <v>1774</v>
      </c>
      <c r="I482" s="17" t="s">
        <v>1820</v>
      </c>
      <c r="J482" s="58" t="s">
        <v>1892</v>
      </c>
      <c r="K482" s="58" t="s">
        <v>638</v>
      </c>
      <c r="L482" s="1" t="s">
        <v>59</v>
      </c>
    </row>
    <row r="483" spans="1:12" ht="45" customHeight="1" x14ac:dyDescent="0.2">
      <c r="A483" s="121" cm="1">
        <f t="array" ref="A483">ROW(A483:A483)-4</f>
        <v>479</v>
      </c>
      <c r="B483" s="52" t="s">
        <v>1905</v>
      </c>
      <c r="C483" s="11" t="s">
        <v>26</v>
      </c>
      <c r="D483" s="1">
        <v>1135477</v>
      </c>
      <c r="E483" s="58" t="s">
        <v>53</v>
      </c>
      <c r="F483" s="17" t="s">
        <v>1556</v>
      </c>
      <c r="G483" s="94">
        <v>1104375</v>
      </c>
      <c r="H483" s="17" t="s">
        <v>1699</v>
      </c>
      <c r="I483" s="17" t="s">
        <v>1830</v>
      </c>
      <c r="J483" s="58" t="s">
        <v>1896</v>
      </c>
      <c r="K483" s="58" t="s">
        <v>1213</v>
      </c>
      <c r="L483" s="1" t="s">
        <v>59</v>
      </c>
    </row>
    <row r="484" spans="1:12" ht="45" customHeight="1" x14ac:dyDescent="0.2">
      <c r="A484" s="121" cm="1">
        <f t="array" ref="A484">ROW(A484:A484)-4</f>
        <v>480</v>
      </c>
      <c r="B484" s="1" t="s">
        <v>1906</v>
      </c>
      <c r="C484" s="11" t="s">
        <v>46</v>
      </c>
      <c r="D484" s="1">
        <v>1140299</v>
      </c>
      <c r="E484" s="58" t="s">
        <v>53</v>
      </c>
      <c r="F484" s="58" t="s">
        <v>1897</v>
      </c>
      <c r="G484" s="94">
        <v>461008</v>
      </c>
      <c r="H484" s="17" t="s">
        <v>1774</v>
      </c>
      <c r="I484" s="17" t="s">
        <v>1827</v>
      </c>
      <c r="J484" s="58" t="s">
        <v>1898</v>
      </c>
      <c r="K484" s="58" t="s">
        <v>991</v>
      </c>
      <c r="L484" s="1" t="s">
        <v>59</v>
      </c>
    </row>
    <row r="485" spans="1:12" ht="45" customHeight="1" thickBot="1" x14ac:dyDescent="0.25">
      <c r="A485" s="121" cm="1">
        <f t="array" ref="A485">ROW(A485:A485)-4</f>
        <v>481</v>
      </c>
      <c r="B485" s="1" t="s">
        <v>1907</v>
      </c>
      <c r="C485" s="11" t="s">
        <v>46</v>
      </c>
      <c r="D485" s="1">
        <v>1130790</v>
      </c>
      <c r="E485" s="58" t="s">
        <v>53</v>
      </c>
      <c r="F485" s="58" t="s">
        <v>1897</v>
      </c>
      <c r="G485" s="94">
        <v>620290</v>
      </c>
      <c r="H485" s="17" t="s">
        <v>1690</v>
      </c>
      <c r="I485" s="17" t="s">
        <v>1820</v>
      </c>
      <c r="J485" s="58" t="s">
        <v>1899</v>
      </c>
      <c r="K485" s="58" t="s">
        <v>991</v>
      </c>
      <c r="L485" s="1" t="s">
        <v>59</v>
      </c>
    </row>
    <row r="486" spans="1:12" ht="45" customHeight="1" x14ac:dyDescent="0.2">
      <c r="A486" s="121" cm="1">
        <f t="array" ref="A486">ROW(A486:A486)-4</f>
        <v>482</v>
      </c>
      <c r="B486" s="11" t="s">
        <v>1908</v>
      </c>
      <c r="C486" s="17" t="s">
        <v>270</v>
      </c>
      <c r="D486" s="1" t="s">
        <v>1900</v>
      </c>
      <c r="E486" s="58" t="s">
        <v>1902</v>
      </c>
      <c r="F486" s="58" t="s">
        <v>1903</v>
      </c>
      <c r="G486" s="94">
        <v>2586602</v>
      </c>
      <c r="H486" s="17" t="s">
        <v>1867</v>
      </c>
      <c r="I486" s="17" t="s">
        <v>1879</v>
      </c>
      <c r="J486" s="58" t="s">
        <v>1901</v>
      </c>
      <c r="K486" s="65" t="s">
        <v>135</v>
      </c>
      <c r="L486" s="1" t="s">
        <v>18</v>
      </c>
    </row>
    <row r="487" spans="1:12" ht="45" customHeight="1" thickBot="1" x14ac:dyDescent="0.25">
      <c r="A487" s="121" cm="1">
        <f t="array" ref="A487">ROW(A487:A487)-4</f>
        <v>483</v>
      </c>
      <c r="B487" s="114" t="s">
        <v>1924</v>
      </c>
      <c r="C487" s="17" t="s">
        <v>12</v>
      </c>
      <c r="D487" s="1">
        <v>1144999</v>
      </c>
      <c r="E487" s="58" t="s">
        <v>53</v>
      </c>
      <c r="F487" s="58" t="s">
        <v>1912</v>
      </c>
      <c r="G487" s="94">
        <v>1858132</v>
      </c>
      <c r="H487" s="17" t="s">
        <v>1757</v>
      </c>
      <c r="I487" s="17" t="s">
        <v>1910</v>
      </c>
      <c r="J487" s="58" t="s">
        <v>1909</v>
      </c>
      <c r="K487" s="58" t="s">
        <v>1911</v>
      </c>
      <c r="L487" s="1" t="s">
        <v>59</v>
      </c>
    </row>
    <row r="488" spans="1:12" ht="45" customHeight="1" thickBot="1" x14ac:dyDescent="0.25">
      <c r="A488" s="121" cm="1">
        <f t="array" ref="A488">ROW(A488:A488)-4</f>
        <v>484</v>
      </c>
      <c r="B488" s="1" t="s">
        <v>1914</v>
      </c>
      <c r="C488" s="11" t="s">
        <v>21</v>
      </c>
      <c r="D488" s="1" t="s">
        <v>1913</v>
      </c>
      <c r="E488" s="84" t="s">
        <v>1863</v>
      </c>
      <c r="F488" s="17" t="s">
        <v>1862</v>
      </c>
      <c r="G488" s="94">
        <v>4825255</v>
      </c>
      <c r="H488" s="17" t="s">
        <v>1727</v>
      </c>
      <c r="I488" s="17" t="s">
        <v>1827</v>
      </c>
      <c r="J488" s="58" t="s">
        <v>1915</v>
      </c>
      <c r="K488" s="83" t="s">
        <v>200</v>
      </c>
      <c r="L488" s="1" t="s">
        <v>18</v>
      </c>
    </row>
    <row r="489" spans="1:12" ht="45" customHeight="1" thickBot="1" x14ac:dyDescent="0.25">
      <c r="A489" s="121" cm="1">
        <f t="array" ref="A489">ROW(A489:A489)-4</f>
        <v>485</v>
      </c>
      <c r="B489" s="17" t="s">
        <v>1917</v>
      </c>
      <c r="C489" s="11" t="s">
        <v>21</v>
      </c>
      <c r="D489" s="1" t="s">
        <v>1916</v>
      </c>
      <c r="E489" s="84" t="s">
        <v>1863</v>
      </c>
      <c r="F489" s="17" t="s">
        <v>1862</v>
      </c>
      <c r="G489" s="94">
        <v>6538388</v>
      </c>
      <c r="H489" s="17" t="s">
        <v>1727</v>
      </c>
      <c r="I489" s="17" t="s">
        <v>1827</v>
      </c>
      <c r="J489" s="58" t="s">
        <v>1918</v>
      </c>
      <c r="K489" s="83" t="s">
        <v>200</v>
      </c>
      <c r="L489" s="1" t="s">
        <v>18</v>
      </c>
    </row>
    <row r="490" spans="1:12" ht="45" customHeight="1" thickBot="1" x14ac:dyDescent="0.25">
      <c r="A490" s="121" cm="1">
        <f t="array" ref="A490">ROW(A490:A490)-4</f>
        <v>486</v>
      </c>
      <c r="B490" s="17" t="s">
        <v>1925</v>
      </c>
      <c r="C490" s="11" t="s">
        <v>23</v>
      </c>
      <c r="D490" s="1" t="s">
        <v>1919</v>
      </c>
      <c r="E490" s="58" t="s">
        <v>1902</v>
      </c>
      <c r="F490" s="58" t="s">
        <v>1920</v>
      </c>
      <c r="G490" s="94">
        <v>9074715</v>
      </c>
      <c r="H490" s="17" t="s">
        <v>1751</v>
      </c>
      <c r="I490" s="17" t="s">
        <v>1879</v>
      </c>
      <c r="J490" s="58" t="s">
        <v>1921</v>
      </c>
      <c r="K490" s="85" t="s">
        <v>135</v>
      </c>
      <c r="L490" s="1" t="s">
        <v>18</v>
      </c>
    </row>
    <row r="491" spans="1:12" ht="45" customHeight="1" thickBot="1" x14ac:dyDescent="0.25">
      <c r="A491" s="121" cm="1">
        <f t="array" ref="A491">ROW(A491:A491)-4</f>
        <v>487</v>
      </c>
      <c r="B491" s="17" t="s">
        <v>1926</v>
      </c>
      <c r="C491" s="11" t="s">
        <v>23</v>
      </c>
      <c r="D491" s="1" t="s">
        <v>1922</v>
      </c>
      <c r="E491" s="58" t="s">
        <v>1902</v>
      </c>
      <c r="F491" s="58" t="s">
        <v>1920</v>
      </c>
      <c r="G491" s="94">
        <v>13319669</v>
      </c>
      <c r="H491" s="17" t="s">
        <v>1751</v>
      </c>
      <c r="I491" s="17" t="s">
        <v>1879</v>
      </c>
      <c r="J491" s="58" t="s">
        <v>1923</v>
      </c>
      <c r="K491" s="85" t="s">
        <v>135</v>
      </c>
      <c r="L491" s="1" t="s">
        <v>18</v>
      </c>
    </row>
    <row r="492" spans="1:12" ht="45" customHeight="1" thickBot="1" x14ac:dyDescent="0.25">
      <c r="A492" s="121" cm="1">
        <f t="array" ref="A492">ROW(A492:A492)-4</f>
        <v>488</v>
      </c>
      <c r="B492" s="17" t="s">
        <v>1927</v>
      </c>
      <c r="C492" s="11" t="s">
        <v>32</v>
      </c>
      <c r="D492" s="1" t="s">
        <v>1804</v>
      </c>
      <c r="E492" s="17" t="s">
        <v>84</v>
      </c>
      <c r="F492" s="17" t="s">
        <v>84</v>
      </c>
      <c r="G492" s="94">
        <v>8803439</v>
      </c>
      <c r="H492" s="17" t="s">
        <v>1699</v>
      </c>
      <c r="I492" s="17" t="s">
        <v>1727</v>
      </c>
      <c r="J492" s="58" t="s">
        <v>1805</v>
      </c>
      <c r="K492" s="65" t="s">
        <v>88</v>
      </c>
      <c r="L492" s="1" t="s">
        <v>59</v>
      </c>
    </row>
    <row r="493" spans="1:12" ht="45" customHeight="1" thickBot="1" x14ac:dyDescent="0.25">
      <c r="A493" s="121" cm="1">
        <f t="array" ref="A493">ROW(A493:A493)-4</f>
        <v>489</v>
      </c>
      <c r="B493" s="118" t="s">
        <v>1673</v>
      </c>
      <c r="C493" s="11" t="s">
        <v>32</v>
      </c>
      <c r="D493" s="1" t="s">
        <v>1928</v>
      </c>
      <c r="E493" s="17" t="s">
        <v>84</v>
      </c>
      <c r="F493" s="17" t="s">
        <v>84</v>
      </c>
      <c r="G493" s="94">
        <v>30896553</v>
      </c>
      <c r="H493" s="17" t="s">
        <v>1867</v>
      </c>
      <c r="I493" s="17" t="s">
        <v>1879</v>
      </c>
      <c r="J493" s="58" t="s">
        <v>1929</v>
      </c>
      <c r="K493" s="83" t="s">
        <v>88</v>
      </c>
      <c r="L493" s="1" t="s">
        <v>59</v>
      </c>
    </row>
    <row r="494" spans="1:12" ht="45" customHeight="1" thickBot="1" x14ac:dyDescent="0.25">
      <c r="A494" s="121" cm="1">
        <f t="array" ref="A494">ROW(A494:A494)-4</f>
        <v>490</v>
      </c>
      <c r="B494" s="17" t="s">
        <v>1944</v>
      </c>
      <c r="C494" s="19" t="s">
        <v>24</v>
      </c>
      <c r="D494" s="1" t="s">
        <v>1930</v>
      </c>
      <c r="E494" s="58" t="s">
        <v>322</v>
      </c>
      <c r="F494" s="84" t="s">
        <v>1878</v>
      </c>
      <c r="G494" s="94">
        <v>1872358</v>
      </c>
      <c r="H494" s="17"/>
      <c r="I494" s="17" t="s">
        <v>1820</v>
      </c>
      <c r="J494" s="58" t="s">
        <v>1931</v>
      </c>
      <c r="K494" s="83" t="s">
        <v>1881</v>
      </c>
      <c r="L494" s="1" t="s">
        <v>18</v>
      </c>
    </row>
    <row r="495" spans="1:12" ht="45" customHeight="1" thickBot="1" x14ac:dyDescent="0.25">
      <c r="A495" s="121" cm="1">
        <f t="array" ref="A495">ROW(A495:A495)-4</f>
        <v>491</v>
      </c>
      <c r="B495" s="17" t="s">
        <v>1932</v>
      </c>
      <c r="C495" s="19" t="s">
        <v>270</v>
      </c>
      <c r="D495" s="1" t="s">
        <v>1933</v>
      </c>
      <c r="E495" s="58" t="s">
        <v>1887</v>
      </c>
      <c r="F495" s="84" t="s">
        <v>1934</v>
      </c>
      <c r="G495" s="94">
        <v>2797543</v>
      </c>
      <c r="H495" s="17" t="s">
        <v>1867</v>
      </c>
      <c r="I495" s="17" t="s">
        <v>1827</v>
      </c>
      <c r="J495" s="58" t="s">
        <v>1935</v>
      </c>
      <c r="K495" s="65" t="s">
        <v>112</v>
      </c>
      <c r="L495" s="1" t="s">
        <v>18</v>
      </c>
    </row>
    <row r="496" spans="1:12" ht="45" customHeight="1" x14ac:dyDescent="0.2">
      <c r="A496" s="121" cm="1">
        <f t="array" ref="A496">ROW(A496:A496)-4</f>
        <v>492</v>
      </c>
      <c r="B496" s="17" t="s">
        <v>1945</v>
      </c>
      <c r="C496" s="19" t="s">
        <v>24</v>
      </c>
      <c r="D496" s="19" t="s">
        <v>1936</v>
      </c>
      <c r="E496" s="17" t="s">
        <v>1938</v>
      </c>
      <c r="F496" s="17" t="s">
        <v>1937</v>
      </c>
      <c r="G496" s="94">
        <v>2457690</v>
      </c>
      <c r="H496" s="17" t="s">
        <v>1867</v>
      </c>
      <c r="I496" s="17" t="s">
        <v>1827</v>
      </c>
      <c r="J496" s="58" t="s">
        <v>1939</v>
      </c>
      <c r="K496" s="83" t="s">
        <v>677</v>
      </c>
      <c r="L496" s="1" t="s">
        <v>18</v>
      </c>
    </row>
    <row r="497" spans="1:12" ht="45" customHeight="1" x14ac:dyDescent="0.2">
      <c r="A497" s="121" cm="1">
        <f t="array" ref="A497">ROW(A497:A497)-4</f>
        <v>493</v>
      </c>
      <c r="B497" s="17" t="s">
        <v>1946</v>
      </c>
      <c r="C497" s="11" t="s">
        <v>29</v>
      </c>
      <c r="D497" s="1">
        <v>1147224</v>
      </c>
      <c r="E497" s="17" t="s">
        <v>53</v>
      </c>
      <c r="F497" s="17" t="s">
        <v>147</v>
      </c>
      <c r="G497" s="94">
        <v>2541865</v>
      </c>
      <c r="H497" s="17" t="s">
        <v>1830</v>
      </c>
      <c r="I497" s="17" t="s">
        <v>1940</v>
      </c>
      <c r="J497" s="58" t="s">
        <v>1942</v>
      </c>
      <c r="K497" s="58" t="s">
        <v>1941</v>
      </c>
      <c r="L497" s="1" t="s">
        <v>59</v>
      </c>
    </row>
    <row r="498" spans="1:12" ht="45" customHeight="1" x14ac:dyDescent="0.2">
      <c r="A498" s="121" cm="1">
        <f t="array" ref="A498">ROW(A498:A498)-4</f>
        <v>494</v>
      </c>
      <c r="B498" s="17" t="s">
        <v>1947</v>
      </c>
      <c r="C498" s="17" t="s">
        <v>12</v>
      </c>
      <c r="D498" s="1">
        <v>1147442</v>
      </c>
      <c r="E498" s="17" t="s">
        <v>53</v>
      </c>
      <c r="F498" s="1" t="s">
        <v>629</v>
      </c>
      <c r="G498" s="94">
        <v>2407164</v>
      </c>
      <c r="H498" s="17" t="s">
        <v>1830</v>
      </c>
      <c r="I498" s="17" t="s">
        <v>1940</v>
      </c>
      <c r="J498" s="58" t="s">
        <v>1943</v>
      </c>
      <c r="K498" s="58" t="s">
        <v>1614</v>
      </c>
      <c r="L498" s="1" t="s">
        <v>59</v>
      </c>
    </row>
    <row r="499" spans="1:12" ht="45" customHeight="1" x14ac:dyDescent="0.2">
      <c r="A499" s="121" cm="1">
        <f t="array" ref="A499">ROW(A499:A499)-4</f>
        <v>495</v>
      </c>
      <c r="B499" s="114" t="s">
        <v>1952</v>
      </c>
      <c r="C499" s="11" t="s">
        <v>46</v>
      </c>
      <c r="D499" s="1">
        <v>1145893</v>
      </c>
      <c r="E499" s="17" t="s">
        <v>53</v>
      </c>
      <c r="F499" s="17" t="s">
        <v>66</v>
      </c>
      <c r="G499" s="94">
        <v>1191392</v>
      </c>
      <c r="H499" s="17" t="s">
        <v>1757</v>
      </c>
      <c r="I499" s="17" t="s">
        <v>1910</v>
      </c>
      <c r="J499" s="115" t="s">
        <v>1948</v>
      </c>
      <c r="K499" s="58" t="s">
        <v>1949</v>
      </c>
      <c r="L499" s="1" t="s">
        <v>59</v>
      </c>
    </row>
    <row r="500" spans="1:12" ht="45" customHeight="1" thickBot="1" x14ac:dyDescent="0.25">
      <c r="A500" s="121" cm="1">
        <f t="array" ref="A500">ROW(A500:A500)-4</f>
        <v>496</v>
      </c>
      <c r="B500" s="17" t="s">
        <v>1950</v>
      </c>
      <c r="C500" s="11" t="s">
        <v>26</v>
      </c>
      <c r="D500" s="1">
        <v>1139836</v>
      </c>
      <c r="E500" s="17" t="s">
        <v>53</v>
      </c>
      <c r="F500" s="17" t="s">
        <v>311</v>
      </c>
      <c r="G500" s="94">
        <v>414222</v>
      </c>
      <c r="H500" s="17" t="s">
        <v>1774</v>
      </c>
      <c r="I500" s="17" t="s">
        <v>1827</v>
      </c>
      <c r="J500" s="58" t="s">
        <v>1951</v>
      </c>
      <c r="K500" s="58" t="s">
        <v>1213</v>
      </c>
      <c r="L500" s="1" t="s">
        <v>59</v>
      </c>
    </row>
    <row r="501" spans="1:12" ht="45" customHeight="1" thickBot="1" x14ac:dyDescent="0.25">
      <c r="A501" s="121" cm="1">
        <f t="array" ref="A501">ROW(A501:A501)-4</f>
        <v>497</v>
      </c>
      <c r="B501" s="52" t="s">
        <v>1955</v>
      </c>
      <c r="C501" s="11" t="s">
        <v>32</v>
      </c>
      <c r="D501" s="1" t="s">
        <v>1953</v>
      </c>
      <c r="E501" s="58" t="s">
        <v>1715</v>
      </c>
      <c r="F501" s="84" t="s">
        <v>1719</v>
      </c>
      <c r="G501" s="94">
        <v>2243784</v>
      </c>
      <c r="H501" s="17" t="s">
        <v>1809</v>
      </c>
      <c r="I501" s="17" t="s">
        <v>1827</v>
      </c>
      <c r="J501" s="58" t="s">
        <v>1954</v>
      </c>
      <c r="K501" s="116" t="s">
        <v>1718</v>
      </c>
      <c r="L501" s="1" t="s">
        <v>76</v>
      </c>
    </row>
    <row r="502" spans="1:12" ht="45" customHeight="1" thickBot="1" x14ac:dyDescent="0.25">
      <c r="A502" s="121" cm="1">
        <f t="array" ref="A502">ROW(A502:A502)-4</f>
        <v>498</v>
      </c>
      <c r="B502" s="117" t="s">
        <v>1957</v>
      </c>
      <c r="C502" s="11" t="s">
        <v>666</v>
      </c>
      <c r="D502" s="1" t="s">
        <v>1956</v>
      </c>
      <c r="E502" s="58" t="s">
        <v>1726</v>
      </c>
      <c r="F502" s="1" t="s">
        <v>1862</v>
      </c>
      <c r="G502" s="94">
        <v>2127004</v>
      </c>
      <c r="H502" s="17" t="s">
        <v>1867</v>
      </c>
      <c r="I502" s="17" t="s">
        <v>1809</v>
      </c>
      <c r="J502" s="58" t="s">
        <v>1958</v>
      </c>
      <c r="K502" s="65" t="s">
        <v>200</v>
      </c>
      <c r="L502" s="1" t="s">
        <v>18</v>
      </c>
    </row>
    <row r="503" spans="1:12" ht="45" customHeight="1" x14ac:dyDescent="0.2">
      <c r="A503" s="121" cm="1">
        <f t="array" ref="A503">ROW(A503:A503)-4</f>
        <v>499</v>
      </c>
      <c r="B503" s="17" t="s">
        <v>1962</v>
      </c>
      <c r="C503" s="11" t="s">
        <v>32</v>
      </c>
      <c r="D503" s="1" t="s">
        <v>1959</v>
      </c>
      <c r="E503" s="17" t="s">
        <v>84</v>
      </c>
      <c r="F503" s="17" t="s">
        <v>84</v>
      </c>
      <c r="G503" s="94">
        <v>1570478</v>
      </c>
      <c r="H503" s="17" t="s">
        <v>1867</v>
      </c>
      <c r="I503" s="17" t="s">
        <v>1820</v>
      </c>
      <c r="J503" s="58" t="s">
        <v>1960</v>
      </c>
      <c r="K503" s="83" t="s">
        <v>88</v>
      </c>
      <c r="L503" s="1" t="s">
        <v>59</v>
      </c>
    </row>
    <row r="504" spans="1:12" ht="45" customHeight="1" thickBot="1" x14ac:dyDescent="0.25">
      <c r="A504" s="121" cm="1">
        <f t="array" ref="A504">ROW(A504:A504)-4</f>
        <v>500</v>
      </c>
      <c r="B504" s="17" t="s">
        <v>1963</v>
      </c>
      <c r="C504" s="11" t="s">
        <v>46</v>
      </c>
      <c r="D504" s="1">
        <v>1147890</v>
      </c>
      <c r="E504" s="17" t="s">
        <v>53</v>
      </c>
      <c r="F504" s="17" t="s">
        <v>66</v>
      </c>
      <c r="G504" s="94">
        <v>1530125</v>
      </c>
      <c r="H504" s="17" t="s">
        <v>1879</v>
      </c>
      <c r="I504" s="17" t="s">
        <v>1940</v>
      </c>
      <c r="J504" s="58" t="s">
        <v>1961</v>
      </c>
      <c r="K504" s="58" t="s">
        <v>1949</v>
      </c>
      <c r="L504" s="1" t="s">
        <v>59</v>
      </c>
    </row>
    <row r="505" spans="1:12" ht="45" customHeight="1" thickBot="1" x14ac:dyDescent="0.25">
      <c r="A505" s="121" cm="1">
        <f t="array" ref="A505">ROW(A505:A505)-4</f>
        <v>501</v>
      </c>
      <c r="B505" s="118" t="s">
        <v>1964</v>
      </c>
      <c r="C505" s="19" t="s">
        <v>270</v>
      </c>
      <c r="D505" s="1" t="s">
        <v>1965</v>
      </c>
      <c r="E505" s="17" t="s">
        <v>1968</v>
      </c>
      <c r="F505" s="17" t="s">
        <v>1966</v>
      </c>
      <c r="G505" s="94">
        <v>3359088</v>
      </c>
      <c r="H505" s="17" t="s">
        <v>1820</v>
      </c>
      <c r="I505" s="17" t="s">
        <v>1910</v>
      </c>
      <c r="J505" s="58" t="s">
        <v>1967</v>
      </c>
      <c r="K505" s="85" t="s">
        <v>135</v>
      </c>
      <c r="L505" s="1" t="s">
        <v>18</v>
      </c>
    </row>
    <row r="506" spans="1:12" ht="45" customHeight="1" thickBot="1" x14ac:dyDescent="0.25">
      <c r="A506" s="121" cm="1">
        <f t="array" ref="A506">ROW(A506:A506)-4</f>
        <v>502</v>
      </c>
      <c r="B506" s="17" t="s">
        <v>1971</v>
      </c>
      <c r="C506" s="19" t="s">
        <v>270</v>
      </c>
      <c r="D506" s="1" t="s">
        <v>1969</v>
      </c>
      <c r="E506" s="17" t="s">
        <v>1968</v>
      </c>
      <c r="F506" s="17" t="s">
        <v>1966</v>
      </c>
      <c r="G506" s="94">
        <v>11062124</v>
      </c>
      <c r="H506" s="17" t="s">
        <v>1820</v>
      </c>
      <c r="I506" s="17" t="s">
        <v>1910</v>
      </c>
      <c r="J506" s="58" t="s">
        <v>1970</v>
      </c>
      <c r="K506" s="85" t="s">
        <v>135</v>
      </c>
      <c r="L506" s="1" t="s">
        <v>18</v>
      </c>
    </row>
    <row r="507" spans="1:12" ht="45" customHeight="1" x14ac:dyDescent="0.2">
      <c r="A507" s="121" cm="1">
        <f t="array" ref="A507">ROW(A507:A507)-4</f>
        <v>503</v>
      </c>
      <c r="B507" s="17" t="s">
        <v>1972</v>
      </c>
      <c r="C507" s="11" t="s">
        <v>32</v>
      </c>
      <c r="D507" s="1" t="s">
        <v>1974</v>
      </c>
      <c r="E507" s="17" t="s">
        <v>1968</v>
      </c>
      <c r="F507" s="17" t="s">
        <v>1975</v>
      </c>
      <c r="G507" s="94">
        <v>4197161</v>
      </c>
      <c r="H507" s="17" t="s">
        <v>1820</v>
      </c>
      <c r="I507" s="17" t="s">
        <v>1976</v>
      </c>
      <c r="J507" s="58" t="s">
        <v>1973</v>
      </c>
      <c r="K507" s="85" t="s">
        <v>135</v>
      </c>
      <c r="L507" s="1" t="s">
        <v>18</v>
      </c>
    </row>
    <row r="508" spans="1:12" ht="45" customHeight="1" thickBot="1" x14ac:dyDescent="0.25">
      <c r="A508" s="121" cm="1">
        <f t="array" ref="A508">ROW(A508:A508)-4</f>
        <v>504</v>
      </c>
      <c r="B508" s="17" t="s">
        <v>1979</v>
      </c>
      <c r="C508" s="11" t="s">
        <v>21</v>
      </c>
      <c r="D508" s="1">
        <v>1147585</v>
      </c>
      <c r="E508" s="17" t="s">
        <v>53</v>
      </c>
      <c r="F508" s="17" t="s">
        <v>147</v>
      </c>
      <c r="G508" s="94">
        <v>2370370</v>
      </c>
      <c r="H508" s="17" t="s">
        <v>1827</v>
      </c>
      <c r="I508" s="17" t="s">
        <v>1978</v>
      </c>
      <c r="J508" s="58" t="s">
        <v>1977</v>
      </c>
      <c r="K508" s="58" t="s">
        <v>146</v>
      </c>
      <c r="L508" s="1" t="s">
        <v>59</v>
      </c>
    </row>
    <row r="509" spans="1:12" ht="45" customHeight="1" thickBot="1" x14ac:dyDescent="0.25">
      <c r="A509" s="121" cm="1">
        <f t="array" ref="A509">ROW(A509:A509)-4</f>
        <v>505</v>
      </c>
      <c r="B509" s="114" t="s">
        <v>1985</v>
      </c>
      <c r="C509" s="17" t="s">
        <v>12</v>
      </c>
      <c r="D509" s="1" t="s">
        <v>1980</v>
      </c>
      <c r="E509" s="17" t="s">
        <v>366</v>
      </c>
      <c r="F509" s="69" t="s">
        <v>1981</v>
      </c>
      <c r="G509" s="94">
        <v>1904138</v>
      </c>
      <c r="H509" s="17" t="s">
        <v>1982</v>
      </c>
      <c r="I509" s="17" t="s">
        <v>1983</v>
      </c>
      <c r="J509" s="58" t="s">
        <v>1984</v>
      </c>
      <c r="K509" s="113" t="s">
        <v>697</v>
      </c>
      <c r="L509" s="1" t="s">
        <v>76</v>
      </c>
    </row>
    <row r="510" spans="1:12" ht="45" customHeight="1" thickBot="1" x14ac:dyDescent="0.25">
      <c r="A510" s="121" cm="1">
        <f t="array" ref="A510">ROW(A510:A510)-4</f>
        <v>506</v>
      </c>
      <c r="B510" s="17" t="s">
        <v>1986</v>
      </c>
      <c r="C510" s="17" t="s">
        <v>12</v>
      </c>
      <c r="D510" s="1" t="s">
        <v>1987</v>
      </c>
      <c r="E510" s="17" t="s">
        <v>366</v>
      </c>
      <c r="F510" s="69" t="s">
        <v>1981</v>
      </c>
      <c r="G510" s="94">
        <v>2694534</v>
      </c>
      <c r="H510" s="17" t="s">
        <v>1982</v>
      </c>
      <c r="I510" s="17" t="s">
        <v>1983</v>
      </c>
      <c r="J510" s="58" t="s">
        <v>1988</v>
      </c>
      <c r="K510" s="113" t="s">
        <v>697</v>
      </c>
      <c r="L510" s="1" t="s">
        <v>76</v>
      </c>
    </row>
    <row r="511" spans="1:12" ht="45" customHeight="1" thickBot="1" x14ac:dyDescent="0.25">
      <c r="A511" s="121" cm="1">
        <f t="array" ref="A511">ROW(A511:A511)-4</f>
        <v>507</v>
      </c>
      <c r="B511" s="17" t="s">
        <v>1993</v>
      </c>
      <c r="C511" s="19" t="s">
        <v>24</v>
      </c>
      <c r="D511" s="1" t="s">
        <v>1990</v>
      </c>
      <c r="E511" s="17" t="s">
        <v>115</v>
      </c>
      <c r="F511" s="17" t="s">
        <v>1994</v>
      </c>
      <c r="G511" s="94">
        <v>1895182</v>
      </c>
      <c r="H511" s="17" t="s">
        <v>1910</v>
      </c>
      <c r="I511" s="17" t="s">
        <v>1989</v>
      </c>
      <c r="J511" s="58" t="s">
        <v>1991</v>
      </c>
      <c r="K511" s="108" t="s">
        <v>1992</v>
      </c>
      <c r="L511" s="1" t="s">
        <v>18</v>
      </c>
    </row>
    <row r="512" spans="1:12" ht="45" customHeight="1" thickBot="1" x14ac:dyDescent="0.25">
      <c r="A512" s="121" cm="1">
        <f t="array" ref="A512">ROW(A512:A512)-4</f>
        <v>508</v>
      </c>
      <c r="B512" s="17" t="s">
        <v>2003</v>
      </c>
      <c r="C512" s="11" t="s">
        <v>47</v>
      </c>
      <c r="D512" s="1" t="s">
        <v>1995</v>
      </c>
      <c r="E512" s="17" t="s">
        <v>1997</v>
      </c>
      <c r="F512" s="17" t="s">
        <v>1998</v>
      </c>
      <c r="G512" s="94">
        <v>2223915</v>
      </c>
      <c r="H512" s="17" t="s">
        <v>1910</v>
      </c>
      <c r="I512" s="17" t="s">
        <v>1989</v>
      </c>
      <c r="J512" s="58" t="s">
        <v>1996</v>
      </c>
      <c r="K512" s="119" t="s">
        <v>268</v>
      </c>
      <c r="L512" s="1" t="s">
        <v>18</v>
      </c>
    </row>
    <row r="513" spans="1:12" ht="45" customHeight="1" thickBot="1" x14ac:dyDescent="0.25">
      <c r="A513" s="121" cm="1">
        <f t="array" ref="A513">ROW(A513:A513)-4</f>
        <v>509</v>
      </c>
      <c r="B513" s="17" t="s">
        <v>1999</v>
      </c>
      <c r="C513" s="19" t="s">
        <v>24</v>
      </c>
      <c r="D513" s="1" t="s">
        <v>2000</v>
      </c>
      <c r="E513" s="17" t="s">
        <v>115</v>
      </c>
      <c r="F513" s="17" t="s">
        <v>2001</v>
      </c>
      <c r="G513" s="94">
        <v>1889507</v>
      </c>
      <c r="H513" s="17" t="s">
        <v>1910</v>
      </c>
      <c r="I513" s="17" t="s">
        <v>1989</v>
      </c>
      <c r="J513" s="58" t="s">
        <v>2002</v>
      </c>
      <c r="K513" s="119" t="s">
        <v>1992</v>
      </c>
      <c r="L513" s="1" t="s">
        <v>18</v>
      </c>
    </row>
    <row r="514" spans="1:12" s="5" customFormat="1" ht="45" customHeight="1" thickBot="1" x14ac:dyDescent="0.25">
      <c r="A514" s="121" cm="1">
        <f t="array" ref="A514">ROW(A514:A514)-4</f>
        <v>510</v>
      </c>
      <c r="B514" s="120" t="s">
        <v>2005</v>
      </c>
      <c r="C514" s="80" t="s">
        <v>1215</v>
      </c>
      <c r="D514" s="5" t="s">
        <v>2004</v>
      </c>
      <c r="E514" s="68" t="s">
        <v>1997</v>
      </c>
      <c r="F514" s="35" t="s">
        <v>2007</v>
      </c>
      <c r="G514" s="95">
        <v>4133208</v>
      </c>
      <c r="H514" s="68" t="s">
        <v>1976</v>
      </c>
      <c r="I514" s="68" t="s">
        <v>2010</v>
      </c>
      <c r="J514" s="69" t="s">
        <v>2006</v>
      </c>
      <c r="K514" s="81" t="s">
        <v>268</v>
      </c>
      <c r="L514" s="5" t="s">
        <v>18</v>
      </c>
    </row>
    <row r="515" spans="1:12" s="5" customFormat="1" ht="45" customHeight="1" thickBot="1" x14ac:dyDescent="0.25">
      <c r="A515" s="121" cm="1">
        <f t="array" ref="A515">ROW(A515:A515)-4</f>
        <v>511</v>
      </c>
      <c r="B515" s="68" t="s">
        <v>2023</v>
      </c>
      <c r="C515" s="87" t="s">
        <v>270</v>
      </c>
      <c r="D515" s="5" t="s">
        <v>2012</v>
      </c>
      <c r="E515" s="35" t="s">
        <v>2008</v>
      </c>
      <c r="F515" s="68" t="s">
        <v>2011</v>
      </c>
      <c r="G515" s="95">
        <v>3477856</v>
      </c>
      <c r="H515" s="68" t="s">
        <v>1976</v>
      </c>
      <c r="I515" s="68" t="s">
        <v>2010</v>
      </c>
      <c r="J515" s="69" t="s">
        <v>2009</v>
      </c>
      <c r="K515" s="82" t="s">
        <v>200</v>
      </c>
      <c r="L515" s="5" t="s">
        <v>18</v>
      </c>
    </row>
    <row r="516" spans="1:12" s="5" customFormat="1" ht="45" customHeight="1" thickBot="1" x14ac:dyDescent="0.25">
      <c r="A516" s="121" cm="1">
        <f t="array" ref="A516">ROW(A516:A516)-4</f>
        <v>512</v>
      </c>
      <c r="B516" s="68" t="s">
        <v>2024</v>
      </c>
      <c r="C516" s="80" t="s">
        <v>47</v>
      </c>
      <c r="D516" s="5" t="s">
        <v>2014</v>
      </c>
      <c r="E516" s="35" t="s">
        <v>2008</v>
      </c>
      <c r="F516" s="68" t="s">
        <v>2013</v>
      </c>
      <c r="G516" s="95">
        <v>2421191</v>
      </c>
      <c r="H516" s="68" t="s">
        <v>1976</v>
      </c>
      <c r="I516" s="68" t="s">
        <v>2010</v>
      </c>
      <c r="J516" s="69" t="s">
        <v>2009</v>
      </c>
      <c r="K516" s="78" t="s">
        <v>200</v>
      </c>
      <c r="L516" s="5" t="s">
        <v>18</v>
      </c>
    </row>
    <row r="517" spans="1:12" ht="45" customHeight="1" thickBot="1" x14ac:dyDescent="0.25">
      <c r="A517" s="121" cm="1">
        <f t="array" ref="A517">ROW(A517:A517)-4</f>
        <v>513</v>
      </c>
      <c r="B517" s="17" t="s">
        <v>2025</v>
      </c>
      <c r="C517" s="11" t="s">
        <v>1215</v>
      </c>
      <c r="D517" s="1" t="s">
        <v>2015</v>
      </c>
      <c r="E517" s="35" t="s">
        <v>2008</v>
      </c>
      <c r="F517" s="17" t="s">
        <v>2016</v>
      </c>
      <c r="G517" s="94">
        <v>2402322</v>
      </c>
      <c r="H517" s="68" t="s">
        <v>1940</v>
      </c>
      <c r="I517" s="68" t="s">
        <v>2018</v>
      </c>
      <c r="J517" s="58" t="s">
        <v>2017</v>
      </c>
      <c r="K517" s="78" t="s">
        <v>200</v>
      </c>
      <c r="L517" s="5" t="s">
        <v>18</v>
      </c>
    </row>
    <row r="518" spans="1:12" ht="45" customHeight="1" thickBot="1" x14ac:dyDescent="0.25">
      <c r="A518" s="121" cm="1">
        <f t="array" ref="A518">ROW(A518:A518)-4</f>
        <v>514</v>
      </c>
      <c r="B518" s="17" t="s">
        <v>2026</v>
      </c>
      <c r="C518" s="11" t="s">
        <v>47</v>
      </c>
      <c r="D518" s="1" t="s">
        <v>2019</v>
      </c>
      <c r="E518" s="17" t="s">
        <v>2022</v>
      </c>
      <c r="F518" s="17" t="s">
        <v>2020</v>
      </c>
      <c r="G518" s="94">
        <v>2402322</v>
      </c>
      <c r="H518" s="68" t="s">
        <v>1940</v>
      </c>
      <c r="I518" s="68" t="s">
        <v>1983</v>
      </c>
      <c r="J518" s="58" t="s">
        <v>2021</v>
      </c>
      <c r="K518" s="108" t="s">
        <v>1992</v>
      </c>
      <c r="L518" s="1" t="s">
        <v>76</v>
      </c>
    </row>
    <row r="519" spans="1:12" ht="45" customHeight="1" thickBot="1" x14ac:dyDescent="0.25">
      <c r="A519" s="121" cm="1">
        <f t="array" ref="A519">ROW(A519:A519)-4</f>
        <v>515</v>
      </c>
      <c r="B519" s="118" t="s">
        <v>2030</v>
      </c>
      <c r="C519" s="19" t="s">
        <v>24</v>
      </c>
      <c r="D519" s="1" t="s">
        <v>2027</v>
      </c>
      <c r="E519" s="58" t="s">
        <v>1796</v>
      </c>
      <c r="F519" s="17" t="s">
        <v>2029</v>
      </c>
      <c r="G519" s="94">
        <v>4915135</v>
      </c>
      <c r="H519" s="17" t="s">
        <v>1989</v>
      </c>
      <c r="I519" s="17" t="s">
        <v>1983</v>
      </c>
      <c r="J519" s="58" t="s">
        <v>2028</v>
      </c>
      <c r="K519" s="65" t="s">
        <v>1108</v>
      </c>
      <c r="L519" s="1" t="s">
        <v>18</v>
      </c>
    </row>
    <row r="520" spans="1:12" ht="45" customHeight="1" thickBot="1" x14ac:dyDescent="0.25">
      <c r="A520" s="121" cm="1">
        <f t="array" ref="A520">ROW(A520:A520)-4</f>
        <v>516</v>
      </c>
      <c r="B520" s="17" t="s">
        <v>2031</v>
      </c>
      <c r="C520" s="17" t="s">
        <v>12</v>
      </c>
      <c r="D520" s="1" t="s">
        <v>2032</v>
      </c>
      <c r="E520" s="17" t="s">
        <v>115</v>
      </c>
      <c r="F520" s="17" t="s">
        <v>296</v>
      </c>
      <c r="G520" s="94">
        <v>3152438</v>
      </c>
      <c r="H520" s="17" t="s">
        <v>1989</v>
      </c>
      <c r="I520" s="17" t="s">
        <v>2035</v>
      </c>
      <c r="J520" s="58" t="s">
        <v>2033</v>
      </c>
      <c r="K520" s="85" t="s">
        <v>2034</v>
      </c>
      <c r="L520" s="1" t="s">
        <v>76</v>
      </c>
    </row>
    <row r="521" spans="1:12" ht="45" customHeight="1" thickBot="1" x14ac:dyDescent="0.25">
      <c r="A521" s="121" cm="1">
        <f t="array" ref="A521">ROW(A521:A521)-4</f>
        <v>517</v>
      </c>
      <c r="B521" s="17" t="s">
        <v>2057</v>
      </c>
      <c r="C521" s="19" t="s">
        <v>270</v>
      </c>
      <c r="D521" s="1" t="s">
        <v>2037</v>
      </c>
      <c r="E521" s="84" t="s">
        <v>2008</v>
      </c>
      <c r="F521" s="17" t="s">
        <v>2011</v>
      </c>
      <c r="G521" s="94">
        <v>2259585</v>
      </c>
      <c r="H521" s="17" t="s">
        <v>2018</v>
      </c>
      <c r="I521" s="17" t="s">
        <v>1978</v>
      </c>
      <c r="J521" s="58" t="s">
        <v>2036</v>
      </c>
      <c r="K521" s="85" t="s">
        <v>200</v>
      </c>
      <c r="L521" s="1" t="s">
        <v>18</v>
      </c>
    </row>
    <row r="522" spans="1:12" ht="45" customHeight="1" thickBot="1" x14ac:dyDescent="0.25">
      <c r="A522" s="121" cm="1">
        <f t="array" ref="A522">ROW(A522:A522)-4</f>
        <v>518</v>
      </c>
      <c r="B522" s="17" t="s">
        <v>2038</v>
      </c>
      <c r="C522" s="11" t="s">
        <v>32</v>
      </c>
      <c r="D522" s="1" t="s">
        <v>2039</v>
      </c>
      <c r="E522" s="17" t="s">
        <v>1796</v>
      </c>
      <c r="F522" s="17" t="s">
        <v>2040</v>
      </c>
      <c r="G522" s="94">
        <v>2537109</v>
      </c>
      <c r="H522" s="17" t="s">
        <v>2018</v>
      </c>
      <c r="I522" s="17" t="s">
        <v>1978</v>
      </c>
      <c r="J522" s="58" t="s">
        <v>2041</v>
      </c>
      <c r="K522" s="85" t="s">
        <v>1108</v>
      </c>
      <c r="L522" s="1" t="s">
        <v>18</v>
      </c>
    </row>
    <row r="523" spans="1:12" ht="45" customHeight="1" thickBot="1" x14ac:dyDescent="0.25">
      <c r="A523" s="121" cm="1">
        <f t="array" ref="A523">ROW(A523:A523)-4</f>
        <v>519</v>
      </c>
      <c r="B523" s="17" t="s">
        <v>2058</v>
      </c>
      <c r="C523" s="19" t="s">
        <v>270</v>
      </c>
      <c r="D523" s="1" t="s">
        <v>2045</v>
      </c>
      <c r="E523" s="17" t="s">
        <v>2043</v>
      </c>
      <c r="F523" s="17" t="s">
        <v>2044</v>
      </c>
      <c r="G523" s="94">
        <v>2497392</v>
      </c>
      <c r="H523" s="17" t="s">
        <v>1989</v>
      </c>
      <c r="I523" s="17" t="s">
        <v>2018</v>
      </c>
      <c r="J523" s="58" t="s">
        <v>2042</v>
      </c>
      <c r="K523" s="108" t="s">
        <v>1108</v>
      </c>
      <c r="L523" s="1" t="s">
        <v>18</v>
      </c>
    </row>
    <row r="524" spans="1:12" ht="45" customHeight="1" x14ac:dyDescent="0.2">
      <c r="A524" s="121" cm="1">
        <f t="array" ref="A524">ROW(A524:A524)-4</f>
        <v>520</v>
      </c>
      <c r="B524" s="17" t="s">
        <v>2050</v>
      </c>
      <c r="C524" s="90" t="s">
        <v>47</v>
      </c>
      <c r="D524" s="1" t="s">
        <v>2048</v>
      </c>
      <c r="E524" s="34" t="s">
        <v>764</v>
      </c>
      <c r="F524" s="17" t="s">
        <v>2049</v>
      </c>
      <c r="G524" s="94">
        <v>4677253</v>
      </c>
      <c r="H524" s="17" t="s">
        <v>2047</v>
      </c>
      <c r="I524" s="17" t="s">
        <v>1976</v>
      </c>
      <c r="J524" s="58" t="s">
        <v>2046</v>
      </c>
      <c r="K524" s="108" t="s">
        <v>268</v>
      </c>
      <c r="L524" s="1" t="s">
        <v>18</v>
      </c>
    </row>
    <row r="525" spans="1:12" ht="45" customHeight="1" x14ac:dyDescent="0.2">
      <c r="A525" s="121" cm="1">
        <f t="array" ref="A525">ROW(A525:A525)-4</f>
        <v>521</v>
      </c>
      <c r="B525" s="17" t="s">
        <v>2051</v>
      </c>
      <c r="C525" s="11" t="s">
        <v>46</v>
      </c>
      <c r="D525" s="1">
        <v>1153504</v>
      </c>
      <c r="E525" s="17" t="s">
        <v>53</v>
      </c>
      <c r="F525" s="34" t="s">
        <v>360</v>
      </c>
      <c r="G525" s="94">
        <v>19196974</v>
      </c>
      <c r="H525" s="17" t="s">
        <v>1976</v>
      </c>
      <c r="I525" s="17" t="s">
        <v>2053</v>
      </c>
      <c r="J525" s="58" t="s">
        <v>2052</v>
      </c>
      <c r="K525" s="58" t="s">
        <v>358</v>
      </c>
      <c r="L525" s="1" t="s">
        <v>59</v>
      </c>
    </row>
    <row r="526" spans="1:12" ht="45" customHeight="1" x14ac:dyDescent="0.2">
      <c r="A526" s="121" cm="1">
        <f t="array" ref="A526">ROW(A526:A526)-4</f>
        <v>522</v>
      </c>
      <c r="B526" s="17" t="s">
        <v>2054</v>
      </c>
      <c r="C526" s="17" t="s">
        <v>12</v>
      </c>
      <c r="D526" s="1">
        <v>1148993</v>
      </c>
      <c r="E526" s="17" t="s">
        <v>53</v>
      </c>
      <c r="F526" s="17" t="s">
        <v>100</v>
      </c>
      <c r="G526" s="94">
        <v>1400067</v>
      </c>
      <c r="H526" s="17" t="s">
        <v>1940</v>
      </c>
      <c r="I526" s="17" t="s">
        <v>2056</v>
      </c>
      <c r="J526" s="58" t="s">
        <v>2055</v>
      </c>
      <c r="K526" s="58" t="s">
        <v>102</v>
      </c>
      <c r="L526" s="1" t="s">
        <v>59</v>
      </c>
    </row>
    <row r="527" spans="1:12" s="5" customFormat="1" ht="45" customHeight="1" x14ac:dyDescent="0.2">
      <c r="A527" s="122" cm="1">
        <f t="array" ref="A527">ROW(A527:A527)-4</f>
        <v>523</v>
      </c>
      <c r="B527" s="120" t="s">
        <v>2076</v>
      </c>
      <c r="C527" s="80" t="s">
        <v>29</v>
      </c>
      <c r="D527" s="5">
        <v>1148771</v>
      </c>
      <c r="E527" s="68" t="s">
        <v>53</v>
      </c>
      <c r="F527" s="40" t="s">
        <v>904</v>
      </c>
      <c r="G527" s="95">
        <v>1802310</v>
      </c>
      <c r="H527" s="68" t="s">
        <v>1940</v>
      </c>
      <c r="I527" s="68" t="s">
        <v>2059</v>
      </c>
      <c r="J527" s="69" t="s">
        <v>2060</v>
      </c>
      <c r="K527" s="69" t="s">
        <v>822</v>
      </c>
      <c r="L527" s="5" t="s">
        <v>59</v>
      </c>
    </row>
    <row r="528" spans="1:12" s="5" customFormat="1" ht="45" customHeight="1" x14ac:dyDescent="0.2">
      <c r="A528" s="122" cm="1">
        <f t="array" ref="A528">ROW(A528:A528)-4</f>
        <v>524</v>
      </c>
      <c r="B528" s="68" t="s">
        <v>2077</v>
      </c>
      <c r="C528" s="68" t="s">
        <v>12</v>
      </c>
      <c r="D528" s="5">
        <v>1144549</v>
      </c>
      <c r="E528" s="68" t="s">
        <v>53</v>
      </c>
      <c r="F528" s="68" t="s">
        <v>105</v>
      </c>
      <c r="G528" s="95">
        <v>899970</v>
      </c>
      <c r="H528" s="68" t="s">
        <v>1940</v>
      </c>
      <c r="I528" s="68" t="s">
        <v>2056</v>
      </c>
      <c r="J528" s="69" t="s">
        <v>2061</v>
      </c>
      <c r="K528" s="69" t="s">
        <v>2062</v>
      </c>
      <c r="L528" s="5" t="s">
        <v>59</v>
      </c>
    </row>
    <row r="529" spans="1:12" s="5" customFormat="1" ht="45" customHeight="1" x14ac:dyDescent="0.2">
      <c r="A529" s="122" cm="1">
        <f t="array" ref="A529">ROW(A529:A529)-4</f>
        <v>525</v>
      </c>
      <c r="B529" s="68" t="s">
        <v>2063</v>
      </c>
      <c r="C529" s="68" t="s">
        <v>12</v>
      </c>
      <c r="D529" s="5">
        <v>1152540</v>
      </c>
      <c r="E529" s="68" t="s">
        <v>53</v>
      </c>
      <c r="F529" s="68" t="s">
        <v>2064</v>
      </c>
      <c r="G529" s="95">
        <v>770338</v>
      </c>
      <c r="H529" s="68" t="s">
        <v>1976</v>
      </c>
      <c r="I529" s="68" t="s">
        <v>2065</v>
      </c>
      <c r="J529" s="69" t="s">
        <v>2066</v>
      </c>
      <c r="K529" s="69" t="s">
        <v>2067</v>
      </c>
      <c r="L529" s="5" t="s">
        <v>59</v>
      </c>
    </row>
    <row r="530" spans="1:12" s="5" customFormat="1" ht="45" customHeight="1" thickBot="1" x14ac:dyDescent="0.25">
      <c r="A530" s="122" cm="1">
        <f t="array" ref="A530">ROW(A530:A530)-4</f>
        <v>526</v>
      </c>
      <c r="B530" s="68" t="s">
        <v>2078</v>
      </c>
      <c r="C530" s="87" t="s">
        <v>24</v>
      </c>
      <c r="D530" s="5">
        <v>1149817</v>
      </c>
      <c r="E530" s="68" t="s">
        <v>53</v>
      </c>
      <c r="F530" s="68" t="s">
        <v>105</v>
      </c>
      <c r="G530" s="95">
        <v>675573</v>
      </c>
      <c r="H530" s="68" t="s">
        <v>2047</v>
      </c>
      <c r="I530" s="68" t="s">
        <v>1983</v>
      </c>
      <c r="J530" s="69" t="s">
        <v>2068</v>
      </c>
      <c r="K530" s="123" t="s">
        <v>1490</v>
      </c>
      <c r="L530" s="5" t="s">
        <v>59</v>
      </c>
    </row>
    <row r="531" spans="1:12" s="5" customFormat="1" ht="45" customHeight="1" thickBot="1" x14ac:dyDescent="0.25">
      <c r="A531" s="122" cm="1">
        <f t="array" ref="A531">ROW(A531:A531)-4</f>
        <v>527</v>
      </c>
      <c r="B531" s="68" t="s">
        <v>2079</v>
      </c>
      <c r="C531" s="80" t="s">
        <v>32</v>
      </c>
      <c r="D531" s="5" t="s">
        <v>2069</v>
      </c>
      <c r="E531" s="68" t="s">
        <v>84</v>
      </c>
      <c r="F531" s="68" t="s">
        <v>84</v>
      </c>
      <c r="G531" s="95">
        <v>30782433</v>
      </c>
      <c r="H531" s="68" t="s">
        <v>1976</v>
      </c>
      <c r="I531" s="68" t="s">
        <v>1983</v>
      </c>
      <c r="J531" s="69" t="s">
        <v>2070</v>
      </c>
      <c r="K531" s="78" t="s">
        <v>88</v>
      </c>
      <c r="L531" s="5" t="s">
        <v>59</v>
      </c>
    </row>
    <row r="532" spans="1:12" s="5" customFormat="1" ht="45" customHeight="1" thickBot="1" x14ac:dyDescent="0.25">
      <c r="A532" s="122" cm="1">
        <f t="array" ref="A532">ROW(A532:A532)-4</f>
        <v>528</v>
      </c>
      <c r="B532" s="68" t="s">
        <v>2050</v>
      </c>
      <c r="C532" s="86" t="s">
        <v>47</v>
      </c>
      <c r="D532" s="5" t="s">
        <v>2071</v>
      </c>
      <c r="E532" s="40" t="s">
        <v>764</v>
      </c>
      <c r="F532" s="68" t="s">
        <v>2049</v>
      </c>
      <c r="G532" s="95">
        <v>4707637</v>
      </c>
      <c r="H532" s="68" t="s">
        <v>1976</v>
      </c>
      <c r="I532" s="68" t="s">
        <v>2010</v>
      </c>
      <c r="J532" s="69" t="s">
        <v>2072</v>
      </c>
      <c r="K532" s="78" t="s">
        <v>268</v>
      </c>
      <c r="L532" s="5" t="s">
        <v>18</v>
      </c>
    </row>
    <row r="533" spans="1:12" s="5" customFormat="1" ht="45" customHeight="1" thickBot="1" x14ac:dyDescent="0.25">
      <c r="A533" s="122" cm="1">
        <f t="array" ref="A533">ROW(A533:A533)-4</f>
        <v>529</v>
      </c>
      <c r="B533" s="68" t="s">
        <v>2073</v>
      </c>
      <c r="C533" s="80" t="s">
        <v>32</v>
      </c>
      <c r="D533" s="5" t="s">
        <v>2074</v>
      </c>
      <c r="E533" s="68" t="s">
        <v>84</v>
      </c>
      <c r="F533" s="68" t="s">
        <v>84</v>
      </c>
      <c r="G533" s="95">
        <v>2758273</v>
      </c>
      <c r="H533" s="68" t="s">
        <v>1976</v>
      </c>
      <c r="I533" s="68" t="s">
        <v>1983</v>
      </c>
      <c r="J533" s="69" t="s">
        <v>2075</v>
      </c>
      <c r="K533" s="78" t="s">
        <v>88</v>
      </c>
      <c r="L533" s="5" t="s">
        <v>59</v>
      </c>
    </row>
    <row r="534" spans="1:12" ht="45" customHeight="1" x14ac:dyDescent="0.2">
      <c r="A534" s="124" cm="1">
        <f t="array" ref="A534">ROW(A534:A534)-4</f>
        <v>530</v>
      </c>
      <c r="B534" s="118" t="s">
        <v>2081</v>
      </c>
      <c r="C534" s="19" t="s">
        <v>24</v>
      </c>
      <c r="D534" s="1" t="s">
        <v>2080</v>
      </c>
      <c r="E534" s="58" t="s">
        <v>1726</v>
      </c>
      <c r="F534" s="84" t="s">
        <v>1736</v>
      </c>
      <c r="G534" s="94">
        <v>6200127</v>
      </c>
      <c r="H534" s="17" t="s">
        <v>2018</v>
      </c>
      <c r="I534" s="17" t="s">
        <v>1978</v>
      </c>
      <c r="J534" s="58" t="s">
        <v>2082</v>
      </c>
      <c r="K534" s="85" t="s">
        <v>200</v>
      </c>
      <c r="L534" s="1" t="s">
        <v>18</v>
      </c>
    </row>
    <row r="535" spans="1:12" ht="45" customHeight="1" x14ac:dyDescent="0.2">
      <c r="A535" s="124" cm="1">
        <f t="array" ref="A535">ROW(A535:A535)-4</f>
        <v>531</v>
      </c>
      <c r="B535" s="17" t="s">
        <v>2083</v>
      </c>
      <c r="C535" s="11" t="s">
        <v>21</v>
      </c>
      <c r="D535" s="1">
        <v>1148851</v>
      </c>
      <c r="E535" s="17" t="s">
        <v>53</v>
      </c>
      <c r="F535" s="17" t="s">
        <v>2086</v>
      </c>
      <c r="G535" s="94">
        <v>9022589</v>
      </c>
      <c r="H535" s="17" t="s">
        <v>2018</v>
      </c>
      <c r="I535" s="17" t="s">
        <v>2065</v>
      </c>
      <c r="J535" s="58" t="s">
        <v>2084</v>
      </c>
      <c r="K535" s="58" t="s">
        <v>2085</v>
      </c>
      <c r="L535" s="1" t="s">
        <v>59</v>
      </c>
    </row>
    <row r="536" spans="1:12" ht="45" customHeight="1" x14ac:dyDescent="0.2">
      <c r="A536" s="124" cm="1">
        <f t="array" ref="A536">ROW(A536:A536)-4</f>
        <v>532</v>
      </c>
      <c r="B536" s="17" t="s">
        <v>2089</v>
      </c>
      <c r="C536" s="11" t="s">
        <v>12</v>
      </c>
      <c r="D536" s="1">
        <v>1153755</v>
      </c>
      <c r="E536" s="17" t="s">
        <v>53</v>
      </c>
      <c r="F536" s="34" t="s">
        <v>360</v>
      </c>
      <c r="G536" s="94">
        <v>6071516</v>
      </c>
      <c r="H536" s="17" t="s">
        <v>1983</v>
      </c>
      <c r="I536" s="17" t="s">
        <v>2088</v>
      </c>
      <c r="J536" s="58" t="s">
        <v>2087</v>
      </c>
      <c r="K536" s="58" t="s">
        <v>1472</v>
      </c>
      <c r="L536" s="1" t="s">
        <v>59</v>
      </c>
    </row>
    <row r="537" spans="1:12" ht="45" customHeight="1" x14ac:dyDescent="0.2">
      <c r="A537" s="124" cm="1">
        <f t="array" ref="A537">ROW(A537:A537)-4</f>
        <v>533</v>
      </c>
      <c r="B537" s="17" t="s">
        <v>2090</v>
      </c>
      <c r="C537" s="17" t="s">
        <v>12</v>
      </c>
      <c r="D537" s="1">
        <v>1153958</v>
      </c>
      <c r="E537" s="17" t="s">
        <v>53</v>
      </c>
      <c r="F537" s="34" t="s">
        <v>360</v>
      </c>
      <c r="G537" s="94">
        <v>3766826</v>
      </c>
      <c r="H537" s="17" t="s">
        <v>2018</v>
      </c>
      <c r="I537" s="17" t="s">
        <v>2088</v>
      </c>
      <c r="J537" s="58" t="s">
        <v>2091</v>
      </c>
      <c r="K537" s="58" t="s">
        <v>358</v>
      </c>
      <c r="L537" s="1" t="s">
        <v>59</v>
      </c>
    </row>
    <row r="538" spans="1:12" ht="45" customHeight="1" x14ac:dyDescent="0.2">
      <c r="A538" s="124" cm="1">
        <f t="array" ref="A538">ROW(A538:A538)-4</f>
        <v>534</v>
      </c>
      <c r="B538" s="17" t="s">
        <v>2092</v>
      </c>
      <c r="C538" s="17" t="s">
        <v>12</v>
      </c>
      <c r="D538" s="1">
        <v>1153845</v>
      </c>
      <c r="E538" s="17" t="s">
        <v>53</v>
      </c>
      <c r="F538" s="34" t="s">
        <v>360</v>
      </c>
      <c r="G538" s="94">
        <v>3378311</v>
      </c>
      <c r="H538" s="17" t="s">
        <v>1983</v>
      </c>
      <c r="I538" s="17" t="s">
        <v>2088</v>
      </c>
      <c r="J538" s="58" t="s">
        <v>2093</v>
      </c>
      <c r="K538" s="58" t="s">
        <v>1472</v>
      </c>
      <c r="L538" s="1" t="s">
        <v>59</v>
      </c>
    </row>
    <row r="539" spans="1:12" ht="45" customHeight="1" x14ac:dyDescent="0.2">
      <c r="A539" s="125" cm="1">
        <f t="array" ref="A539">ROW(A539:A539)-4</f>
        <v>535</v>
      </c>
      <c r="B539" s="114" t="s">
        <v>2107</v>
      </c>
      <c r="C539" s="11" t="s">
        <v>23</v>
      </c>
      <c r="D539" s="1">
        <v>1154921</v>
      </c>
      <c r="E539" s="17" t="s">
        <v>53</v>
      </c>
      <c r="F539" s="34" t="s">
        <v>821</v>
      </c>
      <c r="G539" s="94">
        <v>5037845</v>
      </c>
      <c r="H539" s="17" t="s">
        <v>1978</v>
      </c>
      <c r="I539" s="17" t="s">
        <v>2095</v>
      </c>
      <c r="J539" s="58" t="s">
        <v>2094</v>
      </c>
      <c r="K539" s="58" t="s">
        <v>822</v>
      </c>
      <c r="L539" s="1" t="s">
        <v>59</v>
      </c>
    </row>
    <row r="540" spans="1:12" ht="45" customHeight="1" thickBot="1" x14ac:dyDescent="0.25">
      <c r="A540" s="125" cm="1">
        <f t="array" ref="A540">ROW(A540:A540)-4</f>
        <v>536</v>
      </c>
      <c r="B540" s="17" t="s">
        <v>2096</v>
      </c>
      <c r="C540" s="11" t="s">
        <v>23</v>
      </c>
      <c r="D540" s="1">
        <v>1154000</v>
      </c>
      <c r="E540" s="17" t="s">
        <v>53</v>
      </c>
      <c r="F540" s="34" t="s">
        <v>360</v>
      </c>
      <c r="G540" s="94">
        <v>1419522</v>
      </c>
      <c r="H540" s="17" t="s">
        <v>2018</v>
      </c>
      <c r="I540" s="17" t="s">
        <v>2065</v>
      </c>
      <c r="J540" s="58" t="s">
        <v>2097</v>
      </c>
      <c r="K540" s="58" t="s">
        <v>432</v>
      </c>
      <c r="L540" s="1" t="s">
        <v>59</v>
      </c>
    </row>
    <row r="541" spans="1:12" ht="45" customHeight="1" x14ac:dyDescent="0.2">
      <c r="A541" s="125" cm="1">
        <f t="array" ref="A541">ROW(A541:A541)-4</f>
        <v>537</v>
      </c>
      <c r="B541" s="17" t="s">
        <v>2099</v>
      </c>
      <c r="C541" s="11" t="s">
        <v>31</v>
      </c>
      <c r="D541" s="1" t="s">
        <v>2098</v>
      </c>
      <c r="E541" s="17" t="s">
        <v>2102</v>
      </c>
      <c r="F541" s="34" t="s">
        <v>2101</v>
      </c>
      <c r="G541" s="94">
        <v>4405003</v>
      </c>
      <c r="H541" s="17" t="s">
        <v>1978</v>
      </c>
      <c r="I541" s="17" t="s">
        <v>2056</v>
      </c>
      <c r="J541" s="58" t="s">
        <v>2100</v>
      </c>
      <c r="K541" s="85" t="s">
        <v>1992</v>
      </c>
      <c r="L541" s="1" t="s">
        <v>18</v>
      </c>
    </row>
    <row r="542" spans="1:12" ht="45" customHeight="1" x14ac:dyDescent="0.2">
      <c r="A542" s="126" cm="1">
        <f t="array" ref="A542">ROW(A542:A542)-4</f>
        <v>538</v>
      </c>
      <c r="B542" s="17" t="s">
        <v>2104</v>
      </c>
      <c r="C542" s="17" t="s">
        <v>12</v>
      </c>
      <c r="D542" s="1">
        <v>1154570</v>
      </c>
      <c r="E542" s="17" t="s">
        <v>53</v>
      </c>
      <c r="F542" s="34" t="s">
        <v>421</v>
      </c>
      <c r="G542" s="94">
        <v>2786487</v>
      </c>
      <c r="H542" s="17" t="s">
        <v>1978</v>
      </c>
      <c r="I542" s="17" t="s">
        <v>2095</v>
      </c>
      <c r="J542" s="58" t="s">
        <v>2103</v>
      </c>
      <c r="K542" s="58" t="s">
        <v>423</v>
      </c>
      <c r="L542" s="1" t="s">
        <v>59</v>
      </c>
    </row>
    <row r="543" spans="1:12" ht="45" customHeight="1" thickBot="1" x14ac:dyDescent="0.25">
      <c r="A543" s="126" cm="1">
        <f t="array" ref="A543">ROW(A543:A543)-4</f>
        <v>539</v>
      </c>
      <c r="B543" s="17" t="s">
        <v>2105</v>
      </c>
      <c r="C543" s="11" t="s">
        <v>29</v>
      </c>
      <c r="D543" s="1">
        <v>1143405</v>
      </c>
      <c r="E543" s="17" t="s">
        <v>53</v>
      </c>
      <c r="F543" s="17" t="s">
        <v>100</v>
      </c>
      <c r="G543" s="94">
        <v>1757634</v>
      </c>
      <c r="H543" s="17" t="s">
        <v>2035</v>
      </c>
      <c r="I543" s="17" t="s">
        <v>2095</v>
      </c>
      <c r="J543" s="58" t="s">
        <v>2106</v>
      </c>
      <c r="K543" s="58" t="s">
        <v>176</v>
      </c>
      <c r="L543" s="1" t="s">
        <v>59</v>
      </c>
    </row>
    <row r="544" spans="1:12" ht="45" customHeight="1" thickBot="1" x14ac:dyDescent="0.25">
      <c r="A544" s="127" cm="1">
        <f t="array" ref="A544">ROW(A544:A544)-4</f>
        <v>540</v>
      </c>
      <c r="B544" s="118" t="s">
        <v>2133</v>
      </c>
      <c r="C544" s="17" t="s">
        <v>47</v>
      </c>
      <c r="D544" s="1" t="s">
        <v>2111</v>
      </c>
      <c r="E544" s="17" t="s">
        <v>2108</v>
      </c>
      <c r="F544" s="17" t="s">
        <v>2110</v>
      </c>
      <c r="G544" s="94">
        <v>22707027</v>
      </c>
      <c r="H544" s="17" t="s">
        <v>2053</v>
      </c>
      <c r="I544" s="17" t="s">
        <v>2088</v>
      </c>
      <c r="J544" s="58" t="s">
        <v>2109</v>
      </c>
      <c r="K544" s="65" t="s">
        <v>512</v>
      </c>
      <c r="L544" s="1" t="s">
        <v>18</v>
      </c>
    </row>
    <row r="545" spans="1:12" ht="45" customHeight="1" thickBot="1" x14ac:dyDescent="0.25">
      <c r="A545" s="127" cm="1">
        <f t="array" ref="A545">ROW(A545:A545)-4</f>
        <v>541</v>
      </c>
      <c r="B545" s="17" t="s">
        <v>2115</v>
      </c>
      <c r="C545" s="11" t="s">
        <v>31</v>
      </c>
      <c r="D545" s="1" t="s">
        <v>2113</v>
      </c>
      <c r="E545" s="17" t="s">
        <v>2108</v>
      </c>
      <c r="F545" s="17" t="s">
        <v>2114</v>
      </c>
      <c r="G545" s="94">
        <v>4369959</v>
      </c>
      <c r="H545" s="17" t="s">
        <v>2065</v>
      </c>
      <c r="I545" s="17" t="s">
        <v>2116</v>
      </c>
      <c r="J545" s="58" t="s">
        <v>2112</v>
      </c>
      <c r="K545" s="65" t="s">
        <v>1992</v>
      </c>
      <c r="L545" s="1" t="s">
        <v>18</v>
      </c>
    </row>
    <row r="546" spans="1:12" ht="45" customHeight="1" x14ac:dyDescent="0.2">
      <c r="A546" s="127" cm="1">
        <f t="array" ref="A546">ROW(A546:A546)-4</f>
        <v>542</v>
      </c>
      <c r="B546" s="17" t="s">
        <v>2121</v>
      </c>
      <c r="C546" s="11" t="s">
        <v>21</v>
      </c>
      <c r="D546" s="1" t="s">
        <v>2120</v>
      </c>
      <c r="E546" s="17" t="s">
        <v>2108</v>
      </c>
      <c r="F546" s="17" t="s">
        <v>2119</v>
      </c>
      <c r="G546" s="94">
        <v>1974432</v>
      </c>
      <c r="H546" s="17" t="s">
        <v>2053</v>
      </c>
      <c r="I546" s="17" t="s">
        <v>2118</v>
      </c>
      <c r="J546" s="58" t="s">
        <v>2117</v>
      </c>
      <c r="K546" s="65" t="s">
        <v>130</v>
      </c>
      <c r="L546" s="1" t="s">
        <v>76</v>
      </c>
    </row>
    <row r="547" spans="1:12" ht="45" customHeight="1" x14ac:dyDescent="0.2">
      <c r="A547" s="127" cm="1">
        <f t="array" ref="A547">ROW(A547:A547)-4</f>
        <v>543</v>
      </c>
      <c r="B547" s="17" t="s">
        <v>2134</v>
      </c>
      <c r="C547" s="11" t="s">
        <v>46</v>
      </c>
      <c r="D547" s="1">
        <v>1156704</v>
      </c>
      <c r="E547" s="17" t="s">
        <v>53</v>
      </c>
      <c r="F547" s="11" t="s">
        <v>54</v>
      </c>
      <c r="G547" s="94">
        <v>18796452</v>
      </c>
      <c r="H547" s="17" t="s">
        <v>2053</v>
      </c>
      <c r="I547" s="17" t="s">
        <v>2123</v>
      </c>
      <c r="J547" s="58" t="s">
        <v>2122</v>
      </c>
      <c r="K547" s="58" t="s">
        <v>1179</v>
      </c>
      <c r="L547" s="1" t="s">
        <v>59</v>
      </c>
    </row>
    <row r="548" spans="1:12" ht="45" customHeight="1" x14ac:dyDescent="0.2">
      <c r="A548" s="127" cm="1">
        <f t="array" ref="A548">ROW(A548:A548)-4</f>
        <v>544</v>
      </c>
      <c r="B548" s="17" t="s">
        <v>2124</v>
      </c>
      <c r="C548" s="11" t="s">
        <v>29</v>
      </c>
      <c r="D548" s="1" t="s">
        <v>2125</v>
      </c>
      <c r="E548" s="17" t="s">
        <v>53</v>
      </c>
      <c r="F548" s="1" t="s">
        <v>629</v>
      </c>
      <c r="G548" s="94">
        <v>12562539</v>
      </c>
      <c r="H548" s="17" t="s">
        <v>2053</v>
      </c>
      <c r="I548" s="17" t="s">
        <v>2123</v>
      </c>
      <c r="J548" s="58" t="s">
        <v>2126</v>
      </c>
      <c r="K548" s="58" t="s">
        <v>631</v>
      </c>
      <c r="L548" s="1" t="s">
        <v>59</v>
      </c>
    </row>
    <row r="549" spans="1:12" ht="45" customHeight="1" x14ac:dyDescent="0.2">
      <c r="A549" s="127" cm="1">
        <f t="array" ref="A549">ROW(A549:A549)-4</f>
        <v>545</v>
      </c>
      <c r="B549" s="17" t="s">
        <v>2135</v>
      </c>
      <c r="C549" s="11" t="s">
        <v>21</v>
      </c>
      <c r="D549" s="1">
        <v>1150190</v>
      </c>
      <c r="E549" s="17" t="s">
        <v>53</v>
      </c>
      <c r="F549" s="17" t="s">
        <v>105</v>
      </c>
      <c r="G549" s="94">
        <v>8902715</v>
      </c>
      <c r="H549" s="17" t="s">
        <v>2127</v>
      </c>
      <c r="I549" s="17" t="s">
        <v>2123</v>
      </c>
      <c r="J549" s="58" t="s">
        <v>2128</v>
      </c>
      <c r="K549" s="58" t="s">
        <v>104</v>
      </c>
      <c r="L549" s="1" t="s">
        <v>59</v>
      </c>
    </row>
    <row r="550" spans="1:12" ht="45" customHeight="1" x14ac:dyDescent="0.2">
      <c r="A550" s="127" cm="1">
        <f t="array" ref="A550">ROW(A550:A550)-4</f>
        <v>546</v>
      </c>
      <c r="B550" s="17" t="s">
        <v>2136</v>
      </c>
      <c r="C550" s="11" t="s">
        <v>46</v>
      </c>
      <c r="D550" s="1">
        <v>1156552</v>
      </c>
      <c r="E550" s="17" t="s">
        <v>53</v>
      </c>
      <c r="F550" s="11" t="s">
        <v>54</v>
      </c>
      <c r="G550" s="94">
        <v>8338979</v>
      </c>
      <c r="H550" s="17" t="s">
        <v>2053</v>
      </c>
      <c r="I550" s="17" t="s">
        <v>2123</v>
      </c>
      <c r="J550" s="58" t="s">
        <v>2129</v>
      </c>
      <c r="K550" s="58" t="s">
        <v>2130</v>
      </c>
      <c r="L550" s="1" t="s">
        <v>59</v>
      </c>
    </row>
    <row r="551" spans="1:12" ht="45" customHeight="1" x14ac:dyDescent="0.2">
      <c r="A551" s="127" cm="1">
        <f t="array" ref="A551">ROW(A551:A551)-4</f>
        <v>547</v>
      </c>
      <c r="B551" s="17" t="s">
        <v>2137</v>
      </c>
      <c r="C551" s="11" t="s">
        <v>46</v>
      </c>
      <c r="D551" s="1">
        <v>1156649</v>
      </c>
      <c r="E551" s="17" t="s">
        <v>53</v>
      </c>
      <c r="F551" s="11" t="s">
        <v>54</v>
      </c>
      <c r="G551" s="94">
        <v>3673725</v>
      </c>
      <c r="H551" s="17" t="s">
        <v>2065</v>
      </c>
      <c r="I551" s="17" t="s">
        <v>2132</v>
      </c>
      <c r="J551" s="115" t="s">
        <v>2131</v>
      </c>
      <c r="K551" s="58" t="s">
        <v>1179</v>
      </c>
      <c r="L551" s="1" t="s">
        <v>59</v>
      </c>
    </row>
    <row r="552" spans="1:12" ht="45" customHeight="1" x14ac:dyDescent="0.2">
      <c r="A552" s="128" cm="1">
        <f t="array" ref="A552">ROW(A552:A552)-4</f>
        <v>548</v>
      </c>
      <c r="B552" s="114" t="s">
        <v>2138</v>
      </c>
      <c r="C552" s="17" t="s">
        <v>12</v>
      </c>
      <c r="D552" s="1">
        <v>1155630</v>
      </c>
      <c r="E552" s="17" t="s">
        <v>53</v>
      </c>
      <c r="F552" s="34" t="s">
        <v>383</v>
      </c>
      <c r="G552" s="94">
        <v>27275701</v>
      </c>
      <c r="H552" s="17" t="s">
        <v>2116</v>
      </c>
      <c r="I552" s="17" t="s">
        <v>2123</v>
      </c>
      <c r="J552" s="115" t="s">
        <v>2139</v>
      </c>
      <c r="K552" s="58" t="s">
        <v>1483</v>
      </c>
      <c r="L552" s="1" t="s">
        <v>59</v>
      </c>
    </row>
    <row r="553" spans="1:12" ht="45" customHeight="1" x14ac:dyDescent="0.2">
      <c r="A553" s="128" cm="1">
        <f t="array" ref="A553">ROW(A553:A553)-4</f>
        <v>549</v>
      </c>
      <c r="B553" s="17" t="s">
        <v>2140</v>
      </c>
      <c r="C553" s="11" t="s">
        <v>46</v>
      </c>
      <c r="D553" s="1">
        <v>1157549</v>
      </c>
      <c r="E553" s="17" t="s">
        <v>53</v>
      </c>
      <c r="F553" s="11" t="s">
        <v>54</v>
      </c>
      <c r="G553" s="94">
        <v>4800867</v>
      </c>
      <c r="H553" s="17" t="s">
        <v>2116</v>
      </c>
      <c r="I553" s="17" t="s">
        <v>2141</v>
      </c>
      <c r="J553" s="115" t="s">
        <v>2142</v>
      </c>
      <c r="K553" s="58" t="s">
        <v>2130</v>
      </c>
      <c r="L553" s="1" t="s">
        <v>59</v>
      </c>
    </row>
    <row r="554" spans="1:12" ht="45" customHeight="1" x14ac:dyDescent="0.2">
      <c r="A554" s="128" cm="1">
        <f t="array" ref="A554">ROW(A554:A554)-4</f>
        <v>550</v>
      </c>
      <c r="B554" s="17" t="s">
        <v>2143</v>
      </c>
      <c r="C554" s="11" t="s">
        <v>46</v>
      </c>
      <c r="D554" s="1">
        <v>1153703</v>
      </c>
      <c r="E554" s="17" t="s">
        <v>53</v>
      </c>
      <c r="F554" s="17" t="s">
        <v>2144</v>
      </c>
      <c r="G554" s="94">
        <v>2053313</v>
      </c>
      <c r="H554" s="17" t="s">
        <v>2145</v>
      </c>
      <c r="I554" s="17" t="s">
        <v>2095</v>
      </c>
      <c r="J554" s="115" t="s">
        <v>2146</v>
      </c>
      <c r="K554" s="58" t="s">
        <v>2147</v>
      </c>
      <c r="L554" s="1" t="s">
        <v>59</v>
      </c>
    </row>
    <row r="555" spans="1:12" ht="45" customHeight="1" x14ac:dyDescent="0.2">
      <c r="A555" s="128" cm="1">
        <f t="array" ref="A555">ROW(A555:A555)-4</f>
        <v>551</v>
      </c>
      <c r="B555" s="17" t="s">
        <v>2148</v>
      </c>
      <c r="C555" s="17" t="s">
        <v>12</v>
      </c>
      <c r="D555" s="1">
        <v>1155583</v>
      </c>
      <c r="E555" s="17" t="s">
        <v>53</v>
      </c>
      <c r="F555" s="11" t="s">
        <v>54</v>
      </c>
      <c r="G555" s="94">
        <v>1943641</v>
      </c>
      <c r="H555" s="17" t="s">
        <v>2127</v>
      </c>
      <c r="I555" s="17" t="s">
        <v>2123</v>
      </c>
      <c r="J555" s="115" t="s">
        <v>2149</v>
      </c>
      <c r="K555" s="58" t="s">
        <v>68</v>
      </c>
      <c r="L555" s="1" t="s">
        <v>59</v>
      </c>
    </row>
    <row r="556" spans="1:12" ht="45" customHeight="1" x14ac:dyDescent="0.2">
      <c r="A556" s="128" cm="1">
        <f t="array" ref="A556">ROW(A556:A556)-4</f>
        <v>552</v>
      </c>
      <c r="B556" s="17" t="s">
        <v>2150</v>
      </c>
      <c r="C556" s="17" t="s">
        <v>12</v>
      </c>
      <c r="D556" s="1">
        <v>1157525</v>
      </c>
      <c r="E556" s="17" t="s">
        <v>53</v>
      </c>
      <c r="F556" s="17" t="s">
        <v>2144</v>
      </c>
      <c r="G556" s="94">
        <v>1801166</v>
      </c>
      <c r="H556" s="17" t="s">
        <v>2127</v>
      </c>
      <c r="I556" s="17" t="s">
        <v>2123</v>
      </c>
      <c r="J556" s="115" t="s">
        <v>2151</v>
      </c>
      <c r="K556" s="58" t="s">
        <v>362</v>
      </c>
      <c r="L556" s="1" t="s">
        <v>59</v>
      </c>
    </row>
    <row r="557" spans="1:12" ht="45" customHeight="1" x14ac:dyDescent="0.2">
      <c r="A557" s="129" cm="1">
        <f t="array" ref="A557">ROW(A557:A557)-4</f>
        <v>553</v>
      </c>
      <c r="B557" s="17" t="s">
        <v>2154</v>
      </c>
      <c r="C557" s="17" t="s">
        <v>12</v>
      </c>
      <c r="D557" s="1">
        <v>1156800</v>
      </c>
      <c r="E557" s="17" t="s">
        <v>53</v>
      </c>
      <c r="F557" s="17" t="s">
        <v>2152</v>
      </c>
      <c r="G557" s="94">
        <v>1725557</v>
      </c>
      <c r="H557" s="17" t="s">
        <v>2065</v>
      </c>
      <c r="I557" s="17" t="s">
        <v>2132</v>
      </c>
      <c r="J557" s="115" t="s">
        <v>2153</v>
      </c>
      <c r="K557" s="58" t="s">
        <v>778</v>
      </c>
      <c r="L557" s="1" t="s">
        <v>59</v>
      </c>
    </row>
    <row r="558" spans="1:12" ht="45" customHeight="1" x14ac:dyDescent="0.2">
      <c r="A558" s="130" cm="1">
        <f t="array" ref="A558">ROW(A558:A558)-4</f>
        <v>554</v>
      </c>
      <c r="B558" s="114" t="s">
        <v>2171</v>
      </c>
      <c r="C558" s="11" t="s">
        <v>21</v>
      </c>
      <c r="D558" s="1">
        <v>1157087</v>
      </c>
      <c r="E558" s="17" t="s">
        <v>53</v>
      </c>
      <c r="F558" s="11" t="s">
        <v>54</v>
      </c>
      <c r="G558" s="94">
        <v>19670666</v>
      </c>
      <c r="H558" s="17" t="s">
        <v>2088</v>
      </c>
      <c r="I558" s="17" t="s">
        <v>2156</v>
      </c>
      <c r="J558" s="115" t="s">
        <v>2155</v>
      </c>
      <c r="K558" s="58" t="s">
        <v>2130</v>
      </c>
      <c r="L558" s="1" t="s">
        <v>59</v>
      </c>
    </row>
    <row r="559" spans="1:12" ht="45" customHeight="1" x14ac:dyDescent="0.2">
      <c r="A559" s="130" cm="1">
        <f t="array" ref="A559">ROW(A559:A559)-4</f>
        <v>555</v>
      </c>
      <c r="B559" s="131" t="s">
        <v>2172</v>
      </c>
      <c r="C559" s="11" t="s">
        <v>21</v>
      </c>
      <c r="D559" s="1">
        <v>1157188</v>
      </c>
      <c r="E559" s="17" t="s">
        <v>53</v>
      </c>
      <c r="F559" s="11" t="s">
        <v>54</v>
      </c>
      <c r="G559" s="94">
        <v>2398862</v>
      </c>
      <c r="H559" s="17" t="s">
        <v>2088</v>
      </c>
      <c r="I559" s="17" t="s">
        <v>2156</v>
      </c>
      <c r="J559" s="115" t="s">
        <v>2157</v>
      </c>
      <c r="K559" s="58" t="s">
        <v>2130</v>
      </c>
      <c r="L559" s="1" t="s">
        <v>59</v>
      </c>
    </row>
    <row r="560" spans="1:12" ht="45" customHeight="1" x14ac:dyDescent="0.2">
      <c r="A560" s="130" cm="1">
        <f t="array" ref="A560">ROW(A560:A560)-4</f>
        <v>556</v>
      </c>
      <c r="B560" s="17" t="s">
        <v>2173</v>
      </c>
      <c r="C560" s="11" t="s">
        <v>21</v>
      </c>
      <c r="D560" s="1">
        <v>1153306</v>
      </c>
      <c r="E560" s="17" t="s">
        <v>53</v>
      </c>
      <c r="F560" s="17" t="s">
        <v>1545</v>
      </c>
      <c r="G560" s="94">
        <v>2238639</v>
      </c>
      <c r="H560" s="17" t="s">
        <v>2053</v>
      </c>
      <c r="I560" s="17" t="s">
        <v>2123</v>
      </c>
      <c r="J560" s="115" t="s">
        <v>2158</v>
      </c>
      <c r="K560" s="58" t="s">
        <v>1548</v>
      </c>
      <c r="L560" s="1" t="s">
        <v>59</v>
      </c>
    </row>
    <row r="561" spans="1:12" ht="45" customHeight="1" x14ac:dyDescent="0.2">
      <c r="A561" s="130" cm="1">
        <f t="array" ref="A561">ROW(A561:A561)-4</f>
        <v>557</v>
      </c>
      <c r="B561" s="131" t="s">
        <v>2159</v>
      </c>
      <c r="C561" s="11" t="s">
        <v>21</v>
      </c>
      <c r="D561" s="1">
        <v>1156745</v>
      </c>
      <c r="E561" s="17" t="s">
        <v>53</v>
      </c>
      <c r="F561" s="11" t="s">
        <v>54</v>
      </c>
      <c r="G561" s="94">
        <v>2138015</v>
      </c>
      <c r="H561" s="17" t="s">
        <v>2088</v>
      </c>
      <c r="I561" s="17" t="s">
        <v>2141</v>
      </c>
      <c r="J561" s="115" t="s">
        <v>2160</v>
      </c>
      <c r="K561" s="58" t="s">
        <v>2130</v>
      </c>
      <c r="L561" s="1" t="s">
        <v>59</v>
      </c>
    </row>
    <row r="562" spans="1:12" ht="45" customHeight="1" x14ac:dyDescent="0.2">
      <c r="A562" s="130" cm="1">
        <f t="array" ref="A562">ROW(A562:A562)-4</f>
        <v>558</v>
      </c>
      <c r="B562" s="17" t="s">
        <v>2174</v>
      </c>
      <c r="C562" s="11" t="s">
        <v>46</v>
      </c>
      <c r="D562" s="1">
        <v>1158213</v>
      </c>
      <c r="E562" s="17" t="s">
        <v>53</v>
      </c>
      <c r="F562" s="17" t="s">
        <v>66</v>
      </c>
      <c r="G562" s="94">
        <v>1554487</v>
      </c>
      <c r="H562" s="17" t="s">
        <v>2088</v>
      </c>
      <c r="I562" s="17" t="s">
        <v>2141</v>
      </c>
      <c r="J562" s="115" t="s">
        <v>2161</v>
      </c>
      <c r="K562" s="58" t="s">
        <v>1949</v>
      </c>
      <c r="L562" s="1" t="s">
        <v>59</v>
      </c>
    </row>
    <row r="563" spans="1:12" ht="45" customHeight="1" thickBot="1" x14ac:dyDescent="0.25">
      <c r="A563" s="130" cm="1">
        <f t="array" ref="A563">ROW(A563:A563)-4</f>
        <v>559</v>
      </c>
      <c r="B563" s="17" t="s">
        <v>2175</v>
      </c>
      <c r="C563" s="11" t="s">
        <v>29</v>
      </c>
      <c r="D563" s="1" t="s">
        <v>2162</v>
      </c>
      <c r="E563" s="17" t="s">
        <v>53</v>
      </c>
      <c r="F563" s="34" t="s">
        <v>394</v>
      </c>
      <c r="G563" s="94">
        <v>1338519</v>
      </c>
      <c r="H563" s="17" t="s">
        <v>2127</v>
      </c>
      <c r="I563" s="17" t="s">
        <v>2123</v>
      </c>
      <c r="J563" s="115" t="s">
        <v>2163</v>
      </c>
      <c r="K563" s="58" t="s">
        <v>2164</v>
      </c>
      <c r="L563" s="1" t="s">
        <v>59</v>
      </c>
    </row>
    <row r="564" spans="1:12" ht="45" customHeight="1" x14ac:dyDescent="0.2">
      <c r="A564" s="130" cm="1">
        <f t="array" ref="A564">ROW(A564:A564)-4</f>
        <v>560</v>
      </c>
      <c r="B564" s="17" t="s">
        <v>2176</v>
      </c>
      <c r="C564" s="11" t="s">
        <v>32</v>
      </c>
      <c r="D564" s="33" t="s">
        <v>2165</v>
      </c>
      <c r="E564" s="17" t="s">
        <v>84</v>
      </c>
      <c r="F564" s="17" t="s">
        <v>84</v>
      </c>
      <c r="G564" s="94">
        <v>7619021</v>
      </c>
      <c r="H564" s="17" t="s">
        <v>2116</v>
      </c>
      <c r="I564" s="17" t="s">
        <v>2095</v>
      </c>
      <c r="J564" s="115" t="s">
        <v>2166</v>
      </c>
      <c r="K564" s="132" t="s">
        <v>709</v>
      </c>
      <c r="L564" s="1" t="s">
        <v>59</v>
      </c>
    </row>
    <row r="565" spans="1:12" ht="45" customHeight="1" x14ac:dyDescent="0.2">
      <c r="A565" s="130" cm="1">
        <f t="array" ref="A565">ROW(A565:A565)-4</f>
        <v>561</v>
      </c>
      <c r="B565" s="17" t="s">
        <v>2177</v>
      </c>
      <c r="C565" s="19" t="s">
        <v>24</v>
      </c>
      <c r="D565" s="1" t="s">
        <v>2167</v>
      </c>
      <c r="E565" s="17" t="s">
        <v>2169</v>
      </c>
      <c r="F565" s="105" t="s">
        <v>2168</v>
      </c>
      <c r="G565" s="94">
        <v>3620135</v>
      </c>
      <c r="H565" s="17" t="s">
        <v>2088</v>
      </c>
      <c r="I565" s="17" t="s">
        <v>2123</v>
      </c>
      <c r="J565" s="115" t="s">
        <v>2170</v>
      </c>
      <c r="K565" s="58"/>
      <c r="L565" s="1" t="s">
        <v>18</v>
      </c>
    </row>
    <row r="566" spans="1:12" ht="45" customHeight="1" x14ac:dyDescent="0.2">
      <c r="A566" s="133" cm="1">
        <f t="array" ref="A566">ROW(A566:A566)-4</f>
        <v>562</v>
      </c>
      <c r="B566" s="114" t="s">
        <v>2196</v>
      </c>
      <c r="C566" s="11" t="s">
        <v>29</v>
      </c>
      <c r="D566" s="1">
        <v>1157447</v>
      </c>
      <c r="E566" s="17" t="s">
        <v>53</v>
      </c>
      <c r="F566" s="1" t="s">
        <v>629</v>
      </c>
      <c r="G566" s="94">
        <v>923025</v>
      </c>
      <c r="H566" s="17" t="s">
        <v>2053</v>
      </c>
      <c r="I566" s="17" t="s">
        <v>2123</v>
      </c>
      <c r="J566" s="115" t="s">
        <v>2178</v>
      </c>
      <c r="K566" s="58" t="s">
        <v>631</v>
      </c>
      <c r="L566" s="1" t="s">
        <v>59</v>
      </c>
    </row>
    <row r="567" spans="1:12" ht="45" customHeight="1" x14ac:dyDescent="0.2">
      <c r="A567" s="133" cm="1">
        <f t="array" ref="A567">ROW(A567:A567)-4</f>
        <v>563</v>
      </c>
      <c r="B567" s="17" t="s">
        <v>2179</v>
      </c>
      <c r="C567" s="11" t="s">
        <v>26</v>
      </c>
      <c r="D567" s="1">
        <v>1156871</v>
      </c>
      <c r="E567" s="17" t="s">
        <v>53</v>
      </c>
      <c r="F567" s="11" t="s">
        <v>54</v>
      </c>
      <c r="G567" s="94">
        <v>1066573</v>
      </c>
      <c r="H567" s="17" t="s">
        <v>2127</v>
      </c>
      <c r="I567" s="17" t="s">
        <v>2141</v>
      </c>
      <c r="J567" s="115" t="s">
        <v>2180</v>
      </c>
      <c r="K567" s="58" t="s">
        <v>1179</v>
      </c>
      <c r="L567" s="1" t="s">
        <v>59</v>
      </c>
    </row>
    <row r="568" spans="1:12" ht="45" customHeight="1" x14ac:dyDescent="0.2">
      <c r="A568" s="133" cm="1">
        <f t="array" ref="A568">ROW(A568:A568)-4</f>
        <v>564</v>
      </c>
      <c r="B568" s="17" t="s">
        <v>2181</v>
      </c>
      <c r="C568" s="11" t="s">
        <v>12</v>
      </c>
      <c r="D568" s="1">
        <v>1157732</v>
      </c>
      <c r="E568" s="17" t="s">
        <v>53</v>
      </c>
      <c r="F568" s="11" t="s">
        <v>54</v>
      </c>
      <c r="G568" s="94">
        <v>837423</v>
      </c>
      <c r="H568" s="17" t="s">
        <v>2088</v>
      </c>
      <c r="I568" s="17" t="s">
        <v>2182</v>
      </c>
      <c r="J568" s="115" t="s">
        <v>2183</v>
      </c>
      <c r="K568" s="58" t="s">
        <v>2130</v>
      </c>
      <c r="L568" s="1" t="s">
        <v>59</v>
      </c>
    </row>
    <row r="569" spans="1:12" ht="45" customHeight="1" thickBot="1" x14ac:dyDescent="0.25">
      <c r="A569" s="133" cm="1">
        <f t="array" ref="A569">ROW(A569:A569)-4</f>
        <v>565</v>
      </c>
      <c r="B569" s="17" t="s">
        <v>2195</v>
      </c>
      <c r="C569" s="17" t="s">
        <v>12</v>
      </c>
      <c r="D569" s="1">
        <v>1154918</v>
      </c>
      <c r="E569" s="17" t="s">
        <v>53</v>
      </c>
      <c r="F569" s="11" t="s">
        <v>54</v>
      </c>
      <c r="G569" s="94">
        <v>796516</v>
      </c>
      <c r="H569" s="17" t="s">
        <v>2065</v>
      </c>
      <c r="I569" s="17" t="s">
        <v>2132</v>
      </c>
      <c r="J569" s="115" t="s">
        <v>2184</v>
      </c>
      <c r="K569" s="58" t="s">
        <v>2185</v>
      </c>
      <c r="L569" s="1" t="s">
        <v>59</v>
      </c>
    </row>
    <row r="570" spans="1:12" ht="45" customHeight="1" thickBot="1" x14ac:dyDescent="0.25">
      <c r="A570" s="133" cm="1">
        <f t="array" ref="A570">ROW(A570:A570)-4</f>
        <v>566</v>
      </c>
      <c r="B570" s="17" t="s">
        <v>2194</v>
      </c>
      <c r="C570" s="19" t="s">
        <v>24</v>
      </c>
      <c r="D570" s="1" t="s">
        <v>2186</v>
      </c>
      <c r="E570" s="17" t="s">
        <v>2188</v>
      </c>
      <c r="F570" s="17" t="s">
        <v>2189</v>
      </c>
      <c r="G570" s="94">
        <v>6116620</v>
      </c>
      <c r="H570" s="17" t="s">
        <v>2095</v>
      </c>
      <c r="I570" s="17" t="s">
        <v>2132</v>
      </c>
      <c r="J570" s="115" t="s">
        <v>2187</v>
      </c>
      <c r="K570" s="85" t="s">
        <v>462</v>
      </c>
      <c r="L570" s="1" t="s">
        <v>18</v>
      </c>
    </row>
    <row r="571" spans="1:12" ht="45" customHeight="1" x14ac:dyDescent="0.2">
      <c r="A571" s="133" cm="1">
        <f t="array" ref="A571">ROW(A571:A571)-4</f>
        <v>567</v>
      </c>
      <c r="B571" s="17" t="s">
        <v>2193</v>
      </c>
      <c r="C571" s="19" t="s">
        <v>24</v>
      </c>
      <c r="D571" s="1" t="s">
        <v>2190</v>
      </c>
      <c r="E571" s="17" t="s">
        <v>1220</v>
      </c>
      <c r="F571" s="17" t="s">
        <v>2192</v>
      </c>
      <c r="G571" s="94">
        <v>1700010</v>
      </c>
      <c r="H571" s="17" t="s">
        <v>2095</v>
      </c>
      <c r="I571" s="17" t="s">
        <v>2132</v>
      </c>
      <c r="J571" s="115" t="s">
        <v>2191</v>
      </c>
      <c r="K571" s="49" t="s">
        <v>268</v>
      </c>
      <c r="L571" s="1" t="s">
        <v>18</v>
      </c>
    </row>
    <row r="572" spans="1:12" ht="45" customHeight="1" x14ac:dyDescent="0.2">
      <c r="A572" s="134" cm="1">
        <f t="array" ref="A572">ROW(A572:A572)-4</f>
        <v>568</v>
      </c>
      <c r="B572" s="114" t="s">
        <v>2199</v>
      </c>
      <c r="C572" s="11" t="s">
        <v>46</v>
      </c>
      <c r="D572" s="1">
        <v>1158815</v>
      </c>
      <c r="E572" s="17" t="s">
        <v>53</v>
      </c>
      <c r="F572" s="11" t="s">
        <v>54</v>
      </c>
      <c r="G572" s="94">
        <v>14643528</v>
      </c>
      <c r="H572" s="17" t="s">
        <v>2095</v>
      </c>
      <c r="I572" s="17" t="s">
        <v>2198</v>
      </c>
      <c r="J572" s="115" t="s">
        <v>2197</v>
      </c>
      <c r="K572" s="58" t="s">
        <v>2130</v>
      </c>
      <c r="L572" s="1" t="s">
        <v>59</v>
      </c>
    </row>
    <row r="573" spans="1:12" ht="45" customHeight="1" x14ac:dyDescent="0.2">
      <c r="A573" s="134" cm="1">
        <f t="array" ref="A573">ROW(A573:A573)-4</f>
        <v>569</v>
      </c>
      <c r="B573" s="17" t="s">
        <v>2215</v>
      </c>
      <c r="C573" s="19" t="s">
        <v>24</v>
      </c>
      <c r="D573" s="1" t="s">
        <v>2200</v>
      </c>
      <c r="E573" s="17" t="s">
        <v>2169</v>
      </c>
      <c r="F573" s="105" t="s">
        <v>2168</v>
      </c>
      <c r="G573" s="94">
        <v>3617117</v>
      </c>
      <c r="H573" s="17" t="s">
        <v>2095</v>
      </c>
      <c r="I573" s="17" t="s">
        <v>2132</v>
      </c>
      <c r="J573" s="115" t="s">
        <v>2201</v>
      </c>
      <c r="K573" s="93"/>
      <c r="L573" s="1" t="s">
        <v>18</v>
      </c>
    </row>
    <row r="574" spans="1:12" ht="45" customHeight="1" x14ac:dyDescent="0.2">
      <c r="A574" s="134" cm="1">
        <f t="array" ref="A574">ROW(A574:A574)-4</f>
        <v>570</v>
      </c>
      <c r="B574" s="17" t="s">
        <v>2202</v>
      </c>
      <c r="C574" s="11" t="s">
        <v>20</v>
      </c>
      <c r="D574" s="1">
        <v>1158181</v>
      </c>
      <c r="E574" s="17" t="s">
        <v>53</v>
      </c>
      <c r="F574" s="11" t="s">
        <v>54</v>
      </c>
      <c r="G574" s="94">
        <v>2203409</v>
      </c>
      <c r="H574" s="17" t="s">
        <v>2088</v>
      </c>
      <c r="I574" s="17" t="s">
        <v>2203</v>
      </c>
      <c r="J574" s="115" t="s">
        <v>2204</v>
      </c>
      <c r="K574" s="58" t="s">
        <v>2130</v>
      </c>
      <c r="L574" s="1" t="s">
        <v>59</v>
      </c>
    </row>
    <row r="575" spans="1:12" ht="45" customHeight="1" x14ac:dyDescent="0.2">
      <c r="A575" s="134" cm="1">
        <f t="array" ref="A575">ROW(A575:A575)-4</f>
        <v>571</v>
      </c>
      <c r="B575" s="17" t="s">
        <v>2205</v>
      </c>
      <c r="C575" s="11" t="s">
        <v>46</v>
      </c>
      <c r="D575" s="1">
        <v>1155125</v>
      </c>
      <c r="E575" s="17" t="s">
        <v>53</v>
      </c>
      <c r="F575" s="11" t="s">
        <v>54</v>
      </c>
      <c r="G575" s="94">
        <v>1632123</v>
      </c>
      <c r="H575" s="17" t="s">
        <v>2088</v>
      </c>
      <c r="I575" s="17" t="s">
        <v>2156</v>
      </c>
      <c r="J575" s="115" t="s">
        <v>2206</v>
      </c>
      <c r="K575" s="58" t="s">
        <v>58</v>
      </c>
      <c r="L575" s="1" t="s">
        <v>59</v>
      </c>
    </row>
    <row r="576" spans="1:12" ht="45" customHeight="1" x14ac:dyDescent="0.2">
      <c r="A576" s="134" cm="1">
        <f t="array" ref="A576">ROW(A576:A576)-4</f>
        <v>572</v>
      </c>
      <c r="B576" s="17" t="s">
        <v>2207</v>
      </c>
      <c r="C576" s="11" t="s">
        <v>46</v>
      </c>
      <c r="D576" s="1">
        <v>1155604</v>
      </c>
      <c r="E576" s="17" t="s">
        <v>53</v>
      </c>
      <c r="F576" s="11" t="s">
        <v>54</v>
      </c>
      <c r="G576" s="94">
        <v>1142486</v>
      </c>
      <c r="H576" s="17" t="s">
        <v>2065</v>
      </c>
      <c r="I576" s="17" t="s">
        <v>2123</v>
      </c>
      <c r="J576" s="115" t="s">
        <v>2208</v>
      </c>
      <c r="K576" s="58" t="s">
        <v>58</v>
      </c>
      <c r="L576" s="1" t="s">
        <v>59</v>
      </c>
    </row>
    <row r="577" spans="1:12" ht="45" customHeight="1" thickBot="1" x14ac:dyDescent="0.25">
      <c r="A577" s="134" cm="1">
        <f t="array" ref="A577">ROW(A577:A577)-4</f>
        <v>573</v>
      </c>
      <c r="B577" s="17" t="s">
        <v>2210</v>
      </c>
      <c r="C577" s="90" t="s">
        <v>12</v>
      </c>
      <c r="D577" s="1">
        <v>1157275</v>
      </c>
      <c r="E577" s="17" t="s">
        <v>53</v>
      </c>
      <c r="F577" s="17" t="s">
        <v>2144</v>
      </c>
      <c r="G577" s="94">
        <v>633912</v>
      </c>
      <c r="H577" s="17" t="s">
        <v>2127</v>
      </c>
      <c r="I577" s="17" t="s">
        <v>2123</v>
      </c>
      <c r="J577" s="115" t="s">
        <v>2209</v>
      </c>
      <c r="K577" s="58" t="s">
        <v>362</v>
      </c>
      <c r="L577" s="1" t="s">
        <v>59</v>
      </c>
    </row>
    <row r="578" spans="1:12" ht="45" customHeight="1" x14ac:dyDescent="0.2">
      <c r="A578" s="134" cm="1">
        <f t="array" ref="A578">ROW(A578:A578)-4</f>
        <v>574</v>
      </c>
      <c r="B578" s="17" t="s">
        <v>2216</v>
      </c>
      <c r="C578" s="11" t="s">
        <v>23</v>
      </c>
      <c r="D578" s="1" t="s">
        <v>2212</v>
      </c>
      <c r="E578" s="17" t="s">
        <v>1868</v>
      </c>
      <c r="F578" s="17" t="s">
        <v>2214</v>
      </c>
      <c r="G578" s="94">
        <v>2400689</v>
      </c>
      <c r="H578" s="17" t="s">
        <v>2213</v>
      </c>
      <c r="I578" s="17" t="s">
        <v>2141</v>
      </c>
      <c r="J578" s="115" t="s">
        <v>2211</v>
      </c>
      <c r="K578" s="65" t="s">
        <v>80</v>
      </c>
      <c r="L578" s="1" t="s">
        <v>18</v>
      </c>
    </row>
    <row r="579" spans="1:12" ht="45" customHeight="1" x14ac:dyDescent="0.2">
      <c r="A579" s="135" cm="1">
        <f t="array" ref="A579">ROW(A579:A579)-4</f>
        <v>575</v>
      </c>
      <c r="B579" s="52" t="s">
        <v>2217</v>
      </c>
      <c r="C579" s="11" t="s">
        <v>21</v>
      </c>
      <c r="D579" s="1">
        <v>1152316</v>
      </c>
      <c r="E579" s="1" t="s">
        <v>53</v>
      </c>
      <c r="F579" s="1" t="s">
        <v>1545</v>
      </c>
      <c r="G579" s="94">
        <v>35805550</v>
      </c>
      <c r="H579" s="1" t="s">
        <v>2118</v>
      </c>
      <c r="I579" s="1" t="s">
        <v>2198</v>
      </c>
      <c r="J579" s="115" t="s">
        <v>2218</v>
      </c>
      <c r="K579" s="58" t="s">
        <v>589</v>
      </c>
      <c r="L579" s="1" t="s">
        <v>59</v>
      </c>
    </row>
    <row r="580" spans="1:12" ht="45" customHeight="1" x14ac:dyDescent="0.2">
      <c r="A580" s="135" cm="1">
        <f t="array" ref="A580">ROW(A580:A580)-4</f>
        <v>576</v>
      </c>
      <c r="B580" s="1" t="s">
        <v>2219</v>
      </c>
      <c r="C580" s="11" t="s">
        <v>20</v>
      </c>
      <c r="D580" s="1">
        <v>1157369</v>
      </c>
      <c r="E580" s="1" t="s">
        <v>53</v>
      </c>
      <c r="F580" s="58" t="s">
        <v>950</v>
      </c>
      <c r="G580" s="94">
        <v>12313141</v>
      </c>
      <c r="H580" s="1" t="s">
        <v>2116</v>
      </c>
      <c r="I580" s="1" t="s">
        <v>2123</v>
      </c>
      <c r="J580" s="115" t="s">
        <v>2220</v>
      </c>
      <c r="K580" s="58" t="s">
        <v>2221</v>
      </c>
      <c r="L580" s="1" t="s">
        <v>59</v>
      </c>
    </row>
    <row r="581" spans="1:12" ht="45" customHeight="1" x14ac:dyDescent="0.2">
      <c r="A581" s="135" cm="1">
        <f t="array" ref="A581">ROW(A581:A581)-4</f>
        <v>577</v>
      </c>
      <c r="B581" s="1" t="s">
        <v>2222</v>
      </c>
      <c r="C581" s="1" t="s">
        <v>12</v>
      </c>
      <c r="D581" s="1">
        <v>1157720</v>
      </c>
      <c r="E581" s="1" t="s">
        <v>53</v>
      </c>
      <c r="F581" s="1" t="s">
        <v>2144</v>
      </c>
      <c r="G581" s="94">
        <v>7028953</v>
      </c>
      <c r="H581" s="1" t="s">
        <v>2118</v>
      </c>
      <c r="I581" s="1" t="s">
        <v>2223</v>
      </c>
      <c r="J581" s="115" t="s">
        <v>2224</v>
      </c>
      <c r="K581" s="58" t="s">
        <v>124</v>
      </c>
      <c r="L581" s="1" t="s">
        <v>59</v>
      </c>
    </row>
    <row r="582" spans="1:12" ht="45" customHeight="1" x14ac:dyDescent="0.2">
      <c r="A582" s="135" cm="1">
        <f t="array" ref="A582">ROW(A582:A582)-4</f>
        <v>578</v>
      </c>
      <c r="B582" s="1" t="s">
        <v>2225</v>
      </c>
      <c r="C582" s="1" t="s">
        <v>12</v>
      </c>
      <c r="D582" s="1">
        <v>1159300</v>
      </c>
      <c r="E582" s="1" t="s">
        <v>53</v>
      </c>
      <c r="F582" s="1" t="s">
        <v>629</v>
      </c>
      <c r="G582" s="94">
        <v>2811425</v>
      </c>
      <c r="H582" s="1" t="s">
        <v>2118</v>
      </c>
      <c r="I582" s="1" t="s">
        <v>2198</v>
      </c>
      <c r="J582" s="115" t="s">
        <v>2226</v>
      </c>
      <c r="K582" s="58" t="s">
        <v>631</v>
      </c>
      <c r="L582" s="1" t="s">
        <v>59</v>
      </c>
    </row>
    <row r="583" spans="1:12" ht="45" customHeight="1" thickBot="1" x14ac:dyDescent="0.25">
      <c r="A583" s="135" cm="1">
        <f t="array" ref="A583">ROW(A583:A583)-4</f>
        <v>579</v>
      </c>
      <c r="B583" s="1" t="s">
        <v>2227</v>
      </c>
      <c r="C583" s="1" t="s">
        <v>12</v>
      </c>
      <c r="D583" s="1">
        <v>1161514</v>
      </c>
      <c r="E583" s="1" t="s">
        <v>53</v>
      </c>
      <c r="F583" s="4" t="s">
        <v>1248</v>
      </c>
      <c r="G583" s="94">
        <v>1689106</v>
      </c>
      <c r="H583" s="1" t="s">
        <v>2118</v>
      </c>
      <c r="I583" s="1" t="s">
        <v>2228</v>
      </c>
      <c r="J583" s="115" t="s">
        <v>2229</v>
      </c>
      <c r="K583" s="58" t="s">
        <v>432</v>
      </c>
      <c r="L583" s="1" t="s">
        <v>59</v>
      </c>
    </row>
    <row r="584" spans="1:12" ht="45" customHeight="1" thickBot="1" x14ac:dyDescent="0.25">
      <c r="A584" s="135" cm="1">
        <f t="array" ref="A584">ROW(A584:A584)-4</f>
        <v>580</v>
      </c>
      <c r="B584" s="106" t="s">
        <v>2030</v>
      </c>
      <c r="C584" s="11" t="s">
        <v>24</v>
      </c>
      <c r="D584" s="1" t="s">
        <v>2230</v>
      </c>
      <c r="E584" s="58" t="s">
        <v>1796</v>
      </c>
      <c r="F584" s="1" t="s">
        <v>2029</v>
      </c>
      <c r="G584" s="94">
        <v>5062049</v>
      </c>
      <c r="H584" s="1" t="s">
        <v>2118</v>
      </c>
      <c r="I584" s="1" t="s">
        <v>2123</v>
      </c>
      <c r="J584" s="58" t="s">
        <v>2231</v>
      </c>
      <c r="K584" s="65" t="s">
        <v>1108</v>
      </c>
      <c r="L584" s="1" t="s">
        <v>18</v>
      </c>
    </row>
    <row r="585" spans="1:12" ht="45" customHeight="1" x14ac:dyDescent="0.2">
      <c r="A585" s="135" cm="1">
        <f t="array" ref="A585">ROW(A585:A585)-4</f>
        <v>581</v>
      </c>
      <c r="B585" s="1" t="s">
        <v>2232</v>
      </c>
      <c r="C585" s="11" t="s">
        <v>45</v>
      </c>
      <c r="D585" s="1" t="s">
        <v>2233</v>
      </c>
      <c r="E585" s="1" t="s">
        <v>322</v>
      </c>
      <c r="F585" s="1" t="s">
        <v>327</v>
      </c>
      <c r="G585" s="94">
        <v>15292460</v>
      </c>
      <c r="H585" s="1" t="s">
        <v>2156</v>
      </c>
      <c r="I585" s="1" t="s">
        <v>2234</v>
      </c>
      <c r="J585" s="115" t="s">
        <v>2235</v>
      </c>
      <c r="K585" s="65" t="s">
        <v>2236</v>
      </c>
      <c r="L585" s="1" t="s">
        <v>76</v>
      </c>
    </row>
    <row r="586" spans="1:12" ht="45" customHeight="1" x14ac:dyDescent="0.2">
      <c r="A586" s="135" cm="1">
        <f t="array" ref="A586">ROW(A586:A586)-4</f>
        <v>582</v>
      </c>
      <c r="B586" s="1" t="s">
        <v>2237</v>
      </c>
      <c r="C586" s="1" t="s">
        <v>12</v>
      </c>
      <c r="D586" s="1">
        <v>1159091</v>
      </c>
      <c r="E586" s="1" t="s">
        <v>53</v>
      </c>
      <c r="F586" s="1" t="s">
        <v>2144</v>
      </c>
      <c r="G586" s="94">
        <v>2059727</v>
      </c>
      <c r="H586" s="1" t="s">
        <v>2213</v>
      </c>
      <c r="I586" s="1" t="s">
        <v>2198</v>
      </c>
      <c r="J586" s="115" t="s">
        <v>2238</v>
      </c>
      <c r="K586" s="58" t="s">
        <v>2239</v>
      </c>
      <c r="L586" s="1" t="s">
        <v>59</v>
      </c>
    </row>
    <row r="587" spans="1:12" ht="45" customHeight="1" x14ac:dyDescent="0.2">
      <c r="A587" s="136" cm="1">
        <f t="array" ref="A587">ROW(A587:A587)-4</f>
        <v>583</v>
      </c>
      <c r="B587" s="106" t="s">
        <v>2240</v>
      </c>
      <c r="C587" s="11" t="s">
        <v>46</v>
      </c>
      <c r="D587" s="1">
        <v>1156377</v>
      </c>
      <c r="E587" s="1" t="s">
        <v>53</v>
      </c>
      <c r="F587" s="11" t="s">
        <v>54</v>
      </c>
      <c r="G587" s="94">
        <v>608741</v>
      </c>
      <c r="H587" s="1" t="s">
        <v>2213</v>
      </c>
      <c r="I587" s="1" t="s">
        <v>2198</v>
      </c>
      <c r="J587" s="115" t="s">
        <v>2241</v>
      </c>
      <c r="K587" s="58" t="s">
        <v>58</v>
      </c>
      <c r="L587" s="1" t="s">
        <v>59</v>
      </c>
    </row>
    <row r="588" spans="1:12" ht="45" customHeight="1" x14ac:dyDescent="0.2">
      <c r="A588" s="137" cm="1">
        <f t="array" ref="A588">ROW(A588:A588)-4</f>
        <v>584</v>
      </c>
      <c r="B588" s="52" t="s">
        <v>2245</v>
      </c>
      <c r="C588" s="11" t="s">
        <v>46</v>
      </c>
      <c r="D588" s="1">
        <v>1160021</v>
      </c>
      <c r="E588" s="1" t="s">
        <v>53</v>
      </c>
      <c r="F588" s="17" t="s">
        <v>2242</v>
      </c>
      <c r="G588" s="94">
        <v>7300058</v>
      </c>
      <c r="H588" s="1" t="s">
        <v>2141</v>
      </c>
      <c r="I588" s="1" t="s">
        <v>2244</v>
      </c>
      <c r="J588" s="115" t="s">
        <v>2243</v>
      </c>
      <c r="K588" s="58" t="s">
        <v>1949</v>
      </c>
      <c r="L588" s="1" t="s">
        <v>59</v>
      </c>
    </row>
    <row r="589" spans="1:12" ht="45" customHeight="1" x14ac:dyDescent="0.2">
      <c r="A589" s="137" cm="1">
        <f t="array" ref="A589">ROW(A589:A589)-4</f>
        <v>585</v>
      </c>
      <c r="B589" s="106" t="s">
        <v>2249</v>
      </c>
      <c r="C589" s="11" t="s">
        <v>47</v>
      </c>
      <c r="D589" s="1">
        <v>1157610</v>
      </c>
      <c r="E589" s="1" t="s">
        <v>53</v>
      </c>
      <c r="F589" s="17" t="s">
        <v>2248</v>
      </c>
      <c r="G589" s="94">
        <v>3390165</v>
      </c>
      <c r="H589" s="1" t="s">
        <v>2123</v>
      </c>
      <c r="I589" s="1" t="s">
        <v>2223</v>
      </c>
      <c r="J589" s="115" t="s">
        <v>2246</v>
      </c>
      <c r="K589" s="58" t="s">
        <v>2247</v>
      </c>
      <c r="L589" s="1" t="s">
        <v>59</v>
      </c>
    </row>
    <row r="590" spans="1:12" ht="45" customHeight="1" thickBot="1" x14ac:dyDescent="0.25">
      <c r="A590" s="137" cm="1">
        <f t="array" ref="A590">ROW(A590:A590)-4</f>
        <v>586</v>
      </c>
      <c r="B590" s="106" t="s">
        <v>2252</v>
      </c>
      <c r="C590" s="11" t="s">
        <v>46</v>
      </c>
      <c r="D590" s="1">
        <v>1159536</v>
      </c>
      <c r="E590" s="1" t="s">
        <v>53</v>
      </c>
      <c r="F590" s="11" t="s">
        <v>54</v>
      </c>
      <c r="G590" s="94">
        <v>1039475</v>
      </c>
      <c r="H590" s="1" t="s">
        <v>2141</v>
      </c>
      <c r="I590" s="1" t="s">
        <v>2251</v>
      </c>
      <c r="J590" s="115" t="s">
        <v>2250</v>
      </c>
      <c r="K590" s="58" t="s">
        <v>1179</v>
      </c>
      <c r="L590" s="1" t="s">
        <v>59</v>
      </c>
    </row>
    <row r="591" spans="1:12" ht="45" customHeight="1" thickBot="1" x14ac:dyDescent="0.25">
      <c r="A591" s="137" cm="1">
        <f t="array" ref="A591">ROW(A591:A591)-4</f>
        <v>587</v>
      </c>
      <c r="B591" s="106" t="s">
        <v>2267</v>
      </c>
      <c r="C591" s="11" t="s">
        <v>23</v>
      </c>
      <c r="D591" s="1" t="s">
        <v>2255</v>
      </c>
      <c r="E591" s="1" t="s">
        <v>482</v>
      </c>
      <c r="F591" s="17" t="s">
        <v>1934</v>
      </c>
      <c r="G591" s="94">
        <v>12977056</v>
      </c>
      <c r="H591" s="1" t="s">
        <v>2156</v>
      </c>
      <c r="I591" s="1" t="s">
        <v>2198</v>
      </c>
      <c r="J591" s="115" t="s">
        <v>2254</v>
      </c>
      <c r="K591" s="65" t="s">
        <v>2253</v>
      </c>
      <c r="L591" s="1" t="s">
        <v>18</v>
      </c>
    </row>
    <row r="592" spans="1:12" ht="45" customHeight="1" thickBot="1" x14ac:dyDescent="0.25">
      <c r="A592" s="137" cm="1">
        <f t="array" ref="A592">ROW(A592:A592)-4</f>
        <v>588</v>
      </c>
      <c r="B592" s="106" t="s">
        <v>2258</v>
      </c>
      <c r="C592" s="11" t="s">
        <v>23</v>
      </c>
      <c r="D592" s="1" t="s">
        <v>2256</v>
      </c>
      <c r="E592" s="1" t="s">
        <v>482</v>
      </c>
      <c r="F592" s="17" t="s">
        <v>1934</v>
      </c>
      <c r="G592" s="94">
        <v>2221927</v>
      </c>
      <c r="H592" s="1" t="s">
        <v>2156</v>
      </c>
      <c r="I592" s="1" t="s">
        <v>2198</v>
      </c>
      <c r="J592" s="115" t="s">
        <v>2257</v>
      </c>
      <c r="K592" s="85" t="s">
        <v>2253</v>
      </c>
      <c r="L592" s="1" t="s">
        <v>18</v>
      </c>
    </row>
    <row r="593" spans="1:12" ht="45" customHeight="1" thickBot="1" x14ac:dyDescent="0.25">
      <c r="A593" s="137" cm="1">
        <f t="array" ref="A593">ROW(A593:A593)-4</f>
        <v>589</v>
      </c>
      <c r="B593" s="106" t="s">
        <v>2261</v>
      </c>
      <c r="C593" s="11" t="s">
        <v>23</v>
      </c>
      <c r="D593" s="1" t="s">
        <v>2260</v>
      </c>
      <c r="E593" s="1" t="s">
        <v>1868</v>
      </c>
      <c r="F593" s="17" t="s">
        <v>2214</v>
      </c>
      <c r="G593" s="94">
        <v>3079619</v>
      </c>
      <c r="H593" s="1" t="s">
        <v>2156</v>
      </c>
      <c r="I593" s="1" t="s">
        <v>2198</v>
      </c>
      <c r="J593" s="115" t="s">
        <v>2259</v>
      </c>
      <c r="K593" s="65" t="s">
        <v>80</v>
      </c>
      <c r="L593" s="1" t="s">
        <v>18</v>
      </c>
    </row>
    <row r="594" spans="1:12" ht="45" customHeight="1" x14ac:dyDescent="0.2">
      <c r="A594" s="137" cm="1">
        <f t="array" ref="A594">ROW(A594:A594)-4</f>
        <v>590</v>
      </c>
      <c r="B594" s="106" t="s">
        <v>2266</v>
      </c>
      <c r="C594" s="19" t="s">
        <v>24</v>
      </c>
      <c r="D594" s="1" t="s">
        <v>2264</v>
      </c>
      <c r="E594" s="1" t="s">
        <v>1707</v>
      </c>
      <c r="F594" s="17" t="s">
        <v>2265</v>
      </c>
      <c r="G594" s="94">
        <v>5170444</v>
      </c>
      <c r="H594" s="1" t="s">
        <v>2156</v>
      </c>
      <c r="I594" s="1" t="s">
        <v>2198</v>
      </c>
      <c r="J594" s="115" t="s">
        <v>2262</v>
      </c>
      <c r="K594" s="65" t="s">
        <v>2263</v>
      </c>
      <c r="L594" s="1" t="s">
        <v>18</v>
      </c>
    </row>
    <row r="595" spans="1:12" ht="45" customHeight="1" x14ac:dyDescent="0.2">
      <c r="A595" s="138" cm="1">
        <f t="array" ref="A595">ROW(A595:A595)-4</f>
        <v>591</v>
      </c>
      <c r="B595" s="52" t="s">
        <v>2269</v>
      </c>
      <c r="C595" s="11" t="s">
        <v>21</v>
      </c>
      <c r="D595" s="1">
        <v>1157132</v>
      </c>
      <c r="E595" s="1" t="s">
        <v>53</v>
      </c>
      <c r="F595" s="17" t="s">
        <v>2242</v>
      </c>
      <c r="G595" s="94">
        <v>3728811</v>
      </c>
      <c r="H595" s="1" t="s">
        <v>2156</v>
      </c>
      <c r="I595" s="1" t="s">
        <v>2251</v>
      </c>
      <c r="J595" s="115" t="s">
        <v>2268</v>
      </c>
      <c r="K595" s="58" t="s">
        <v>2130</v>
      </c>
      <c r="L595" s="1" t="s">
        <v>59</v>
      </c>
    </row>
    <row r="596" spans="1:12" ht="45" customHeight="1" x14ac:dyDescent="0.2">
      <c r="A596" s="138" cm="1">
        <f t="array" ref="A596">ROW(A596:A596)-4</f>
        <v>592</v>
      </c>
      <c r="B596" s="106" t="s">
        <v>2272</v>
      </c>
      <c r="C596" s="11" t="s">
        <v>21</v>
      </c>
      <c r="D596" s="1">
        <v>1157013</v>
      </c>
      <c r="E596" s="1" t="s">
        <v>53</v>
      </c>
      <c r="F596" s="11" t="s">
        <v>54</v>
      </c>
      <c r="G596" s="94">
        <v>2936740</v>
      </c>
      <c r="H596" s="1" t="s">
        <v>2156</v>
      </c>
      <c r="I596" s="1" t="s">
        <v>2244</v>
      </c>
      <c r="J596" s="115" t="s">
        <v>2270</v>
      </c>
      <c r="K596" s="58" t="s">
        <v>2130</v>
      </c>
      <c r="L596" s="1" t="s">
        <v>59</v>
      </c>
    </row>
    <row r="597" spans="1:12" ht="45" customHeight="1" x14ac:dyDescent="0.2">
      <c r="A597" s="138" cm="1">
        <f t="array" ref="A597">ROW(A597:A597)-4</f>
        <v>593</v>
      </c>
      <c r="B597" s="106" t="s">
        <v>2273</v>
      </c>
      <c r="C597" s="11" t="s">
        <v>21</v>
      </c>
      <c r="D597" s="1">
        <v>1157188</v>
      </c>
      <c r="E597" s="1" t="s">
        <v>53</v>
      </c>
      <c r="F597" s="11" t="s">
        <v>54</v>
      </c>
      <c r="G597" s="94">
        <v>2467164</v>
      </c>
      <c r="H597" s="1" t="s">
        <v>2156</v>
      </c>
      <c r="I597" s="1" t="s">
        <v>2251</v>
      </c>
      <c r="J597" s="115" t="s">
        <v>2271</v>
      </c>
      <c r="K597" s="58" t="s">
        <v>2130</v>
      </c>
      <c r="L597" s="1" t="s">
        <v>59</v>
      </c>
    </row>
    <row r="598" spans="1:12" ht="45" customHeight="1" x14ac:dyDescent="0.2">
      <c r="A598" s="138" cm="1">
        <f t="array" ref="A598">ROW(A598:A598)-4</f>
        <v>594</v>
      </c>
      <c r="B598" s="106" t="s">
        <v>2274</v>
      </c>
      <c r="C598" s="11" t="s">
        <v>21</v>
      </c>
      <c r="D598" s="1">
        <v>1157220</v>
      </c>
      <c r="E598" s="1" t="s">
        <v>53</v>
      </c>
      <c r="F598" s="11" t="s">
        <v>54</v>
      </c>
      <c r="G598" s="94">
        <v>2467164</v>
      </c>
      <c r="H598" s="1" t="s">
        <v>2156</v>
      </c>
      <c r="I598" s="1" t="s">
        <v>2244</v>
      </c>
      <c r="J598" s="115" t="s">
        <v>2275</v>
      </c>
      <c r="K598" s="58" t="s">
        <v>2130</v>
      </c>
      <c r="L598" s="1" t="s">
        <v>59</v>
      </c>
    </row>
    <row r="599" spans="1:12" ht="45" customHeight="1" x14ac:dyDescent="0.2">
      <c r="A599" s="138" cm="1">
        <f t="array" ref="A599">ROW(A599:A599)-4</f>
        <v>595</v>
      </c>
      <c r="B599" s="106" t="s">
        <v>2276</v>
      </c>
      <c r="C599" s="11" t="s">
        <v>46</v>
      </c>
      <c r="D599" s="1">
        <v>1160449</v>
      </c>
      <c r="E599" s="1" t="s">
        <v>53</v>
      </c>
      <c r="F599" s="34" t="s">
        <v>394</v>
      </c>
      <c r="G599" s="94">
        <v>1310249</v>
      </c>
      <c r="H599" s="1" t="s">
        <v>2156</v>
      </c>
      <c r="I599" s="1" t="s">
        <v>2244</v>
      </c>
      <c r="J599" s="115" t="s">
        <v>2277</v>
      </c>
      <c r="K599" s="58" t="s">
        <v>544</v>
      </c>
      <c r="L599" s="1" t="s">
        <v>59</v>
      </c>
    </row>
    <row r="600" spans="1:12" ht="45" customHeight="1" x14ac:dyDescent="0.2">
      <c r="A600" s="138" cm="1">
        <f t="array" ref="A600">ROW(A600:A600)-4</f>
        <v>596</v>
      </c>
      <c r="B600" s="106" t="s">
        <v>2279</v>
      </c>
      <c r="C600" s="11" t="s">
        <v>21</v>
      </c>
      <c r="D600" s="1">
        <v>1157202</v>
      </c>
      <c r="E600" s="1" t="s">
        <v>53</v>
      </c>
      <c r="F600" s="11" t="s">
        <v>54</v>
      </c>
      <c r="G600" s="94">
        <v>1181077</v>
      </c>
      <c r="H600" s="1" t="s">
        <v>2156</v>
      </c>
      <c r="I600" s="1" t="s">
        <v>2244</v>
      </c>
      <c r="J600" s="115" t="s">
        <v>2278</v>
      </c>
      <c r="K600" s="58" t="s">
        <v>544</v>
      </c>
      <c r="L600" s="1" t="s">
        <v>59</v>
      </c>
    </row>
    <row r="601" spans="1:12" ht="45" customHeight="1" x14ac:dyDescent="0.2">
      <c r="A601" s="138" cm="1">
        <f t="array" ref="A601">ROW(A601:A601)-4</f>
        <v>597</v>
      </c>
      <c r="B601" s="106" t="s">
        <v>2280</v>
      </c>
      <c r="C601" s="11" t="s">
        <v>29</v>
      </c>
      <c r="D601" s="1">
        <v>1159369</v>
      </c>
      <c r="E601" s="1" t="s">
        <v>53</v>
      </c>
      <c r="F601" s="1" t="s">
        <v>53</v>
      </c>
      <c r="G601" s="94">
        <v>984558</v>
      </c>
      <c r="H601" s="1" t="s">
        <v>2123</v>
      </c>
      <c r="I601" s="1" t="s">
        <v>2223</v>
      </c>
      <c r="J601" s="115" t="s">
        <v>2281</v>
      </c>
      <c r="K601" s="58" t="s">
        <v>2282</v>
      </c>
      <c r="L601" s="1" t="s">
        <v>59</v>
      </c>
    </row>
    <row r="602" spans="1:12" ht="45" customHeight="1" thickBot="1" x14ac:dyDescent="0.25">
      <c r="A602" s="138" cm="1">
        <f t="array" ref="A602">ROW(A602:A602)-4</f>
        <v>598</v>
      </c>
      <c r="B602" s="106" t="s">
        <v>2283</v>
      </c>
      <c r="C602" s="11" t="s">
        <v>46</v>
      </c>
      <c r="D602" s="1">
        <v>1160692</v>
      </c>
      <c r="E602" s="1" t="s">
        <v>53</v>
      </c>
      <c r="F602" s="17" t="s">
        <v>2242</v>
      </c>
      <c r="G602" s="94">
        <v>937122</v>
      </c>
      <c r="H602" s="1" t="s">
        <v>2141</v>
      </c>
      <c r="I602" s="1" t="s">
        <v>2244</v>
      </c>
      <c r="J602" s="115" t="s">
        <v>2284</v>
      </c>
      <c r="K602" s="58" t="s">
        <v>1486</v>
      </c>
      <c r="L602" s="1" t="s">
        <v>59</v>
      </c>
    </row>
    <row r="603" spans="1:12" ht="45" customHeight="1" x14ac:dyDescent="0.2">
      <c r="A603" s="138" cm="1">
        <f t="array" ref="A603">ROW(A603:A603)-4</f>
        <v>599</v>
      </c>
      <c r="B603" s="106" t="s">
        <v>2287</v>
      </c>
      <c r="C603" s="19" t="s">
        <v>24</v>
      </c>
      <c r="D603" s="1" t="s">
        <v>2285</v>
      </c>
      <c r="E603" s="17" t="s">
        <v>322</v>
      </c>
      <c r="F603" s="17" t="s">
        <v>2286</v>
      </c>
      <c r="G603" s="94">
        <v>2226780</v>
      </c>
      <c r="H603" s="1" t="s">
        <v>2156</v>
      </c>
      <c r="I603" s="1" t="s">
        <v>2234</v>
      </c>
      <c r="J603" s="115" t="s">
        <v>2288</v>
      </c>
      <c r="K603" s="65" t="s">
        <v>661</v>
      </c>
      <c r="L603" s="1" t="s">
        <v>76</v>
      </c>
    </row>
    <row r="604" spans="1:12" ht="45" customHeight="1" thickBot="1" x14ac:dyDescent="0.25">
      <c r="A604" s="138" cm="1">
        <f t="array" ref="A604">ROW(A604:A604)-4</f>
        <v>600</v>
      </c>
      <c r="B604" s="106" t="s">
        <v>2293</v>
      </c>
      <c r="C604" s="17" t="s">
        <v>47</v>
      </c>
      <c r="D604" s="1" t="s">
        <v>2289</v>
      </c>
      <c r="E604" s="84" t="s">
        <v>2291</v>
      </c>
      <c r="F604" s="17" t="s">
        <v>2292</v>
      </c>
      <c r="G604" s="94">
        <v>2412716</v>
      </c>
      <c r="H604" s="1" t="s">
        <v>2228</v>
      </c>
      <c r="I604" s="1" t="s">
        <v>2234</v>
      </c>
      <c r="J604" s="115" t="s">
        <v>2290</v>
      </c>
      <c r="K604" s="58"/>
      <c r="L604" s="1" t="s">
        <v>18</v>
      </c>
    </row>
    <row r="605" spans="1:12" ht="45" customHeight="1" thickBot="1" x14ac:dyDescent="0.25">
      <c r="A605" s="138" cm="1">
        <f t="array" ref="A605">ROW(A605:A605)-4</f>
        <v>601</v>
      </c>
      <c r="B605" s="106" t="s">
        <v>2295</v>
      </c>
      <c r="C605" s="17" t="s">
        <v>47</v>
      </c>
      <c r="D605" s="1" t="s">
        <v>2294</v>
      </c>
      <c r="E605" s="84" t="s">
        <v>2291</v>
      </c>
      <c r="F605" s="17" t="s">
        <v>2292</v>
      </c>
      <c r="G605" s="94">
        <v>2220022</v>
      </c>
      <c r="H605" s="1" t="s">
        <v>2141</v>
      </c>
      <c r="I605" s="1" t="s">
        <v>2182</v>
      </c>
      <c r="J605" s="115" t="s">
        <v>2296</v>
      </c>
      <c r="K605" s="65" t="s">
        <v>677</v>
      </c>
      <c r="L605" s="1" t="s">
        <v>18</v>
      </c>
    </row>
    <row r="606" spans="1:12" ht="45" customHeight="1" x14ac:dyDescent="0.2">
      <c r="A606" s="139" cm="1">
        <f t="array" ref="A606">ROW(A606:A606)-4</f>
        <v>602</v>
      </c>
      <c r="B606" s="52" t="s">
        <v>2301</v>
      </c>
      <c r="C606" s="17" t="s">
        <v>12</v>
      </c>
      <c r="D606" s="1" t="s">
        <v>2298</v>
      </c>
      <c r="E606" s="84" t="s">
        <v>482</v>
      </c>
      <c r="F606" s="17" t="s">
        <v>2299</v>
      </c>
      <c r="G606" s="94">
        <v>1744352</v>
      </c>
      <c r="H606" s="1" t="s">
        <v>2300</v>
      </c>
      <c r="I606" s="1" t="s">
        <v>2251</v>
      </c>
      <c r="J606" s="115" t="s">
        <v>2297</v>
      </c>
      <c r="K606" s="108" t="s">
        <v>697</v>
      </c>
      <c r="L606" s="1" t="s">
        <v>76</v>
      </c>
    </row>
    <row r="607" spans="1:12" ht="45" customHeight="1" x14ac:dyDescent="0.2">
      <c r="A607" s="140" cm="1">
        <f t="array" ref="A607">ROW(A607:A607)-4</f>
        <v>603</v>
      </c>
      <c r="B607" s="67" t="s">
        <v>2306</v>
      </c>
      <c r="C607" s="11" t="s">
        <v>21</v>
      </c>
      <c r="D607" s="1">
        <v>1159043</v>
      </c>
      <c r="E607" s="84" t="s">
        <v>53</v>
      </c>
      <c r="F607" s="17" t="s">
        <v>2302</v>
      </c>
      <c r="G607" s="94">
        <v>5666651</v>
      </c>
      <c r="H607" s="1" t="s">
        <v>2300</v>
      </c>
      <c r="I607" s="1" t="s">
        <v>2304</v>
      </c>
      <c r="J607" s="115" t="s">
        <v>2303</v>
      </c>
      <c r="K607" s="58" t="s">
        <v>2305</v>
      </c>
      <c r="L607" s="1" t="s">
        <v>59</v>
      </c>
    </row>
    <row r="608" spans="1:12" ht="45" customHeight="1" x14ac:dyDescent="0.2">
      <c r="A608" s="140" cm="1">
        <f t="array" ref="A608">ROW(A608:A608)-4</f>
        <v>604</v>
      </c>
      <c r="B608" s="67" t="s">
        <v>2308</v>
      </c>
      <c r="C608" s="17" t="s">
        <v>12</v>
      </c>
      <c r="D608" s="1">
        <v>1158638</v>
      </c>
      <c r="E608" s="84" t="s">
        <v>53</v>
      </c>
      <c r="F608" s="1" t="s">
        <v>360</v>
      </c>
      <c r="G608" s="94">
        <v>4408228</v>
      </c>
      <c r="H608" s="1" t="s">
        <v>2228</v>
      </c>
      <c r="I608" s="1" t="s">
        <v>2244</v>
      </c>
      <c r="J608" s="115" t="s">
        <v>2307</v>
      </c>
      <c r="K608" s="58" t="s">
        <v>358</v>
      </c>
      <c r="L608" s="1" t="s">
        <v>59</v>
      </c>
    </row>
    <row r="609" spans="1:12" ht="45" customHeight="1" x14ac:dyDescent="0.2">
      <c r="A609" s="140" cm="1">
        <f t="array" ref="A609">ROW(A609:A609)-4</f>
        <v>605</v>
      </c>
      <c r="B609" s="17" t="s">
        <v>2309</v>
      </c>
      <c r="C609" s="17" t="s">
        <v>12</v>
      </c>
      <c r="D609" s="1">
        <v>1164417</v>
      </c>
      <c r="E609" s="84" t="s">
        <v>53</v>
      </c>
      <c r="F609" s="1" t="s">
        <v>360</v>
      </c>
      <c r="G609" s="94">
        <v>3897829</v>
      </c>
      <c r="H609" s="1" t="s">
        <v>2198</v>
      </c>
      <c r="I609" s="1" t="s">
        <v>2311</v>
      </c>
      <c r="J609" s="115" t="s">
        <v>2310</v>
      </c>
      <c r="K609" s="58" t="s">
        <v>358</v>
      </c>
      <c r="L609" s="1" t="s">
        <v>59</v>
      </c>
    </row>
    <row r="610" spans="1:12" ht="45" customHeight="1" x14ac:dyDescent="0.2">
      <c r="A610" s="140" cm="1">
        <f t="array" ref="A610">ROW(A610:A610)-4</f>
        <v>606</v>
      </c>
      <c r="B610" s="67" t="s">
        <v>2312</v>
      </c>
      <c r="C610" s="17" t="s">
        <v>12</v>
      </c>
      <c r="D610" s="1">
        <v>1159573</v>
      </c>
      <c r="E610" s="84" t="s">
        <v>53</v>
      </c>
      <c r="F610" s="1" t="s">
        <v>360</v>
      </c>
      <c r="G610" s="94">
        <v>2891417</v>
      </c>
      <c r="H610" s="1" t="s">
        <v>2228</v>
      </c>
      <c r="I610" s="1" t="s">
        <v>2244</v>
      </c>
      <c r="J610" s="115" t="s">
        <v>2313</v>
      </c>
      <c r="K610" s="58" t="s">
        <v>432</v>
      </c>
      <c r="L610" s="1" t="s">
        <v>59</v>
      </c>
    </row>
    <row r="611" spans="1:12" ht="45" customHeight="1" x14ac:dyDescent="0.2">
      <c r="A611" s="140" cm="1">
        <f t="array" ref="A611">ROW(A611:A611)-4</f>
        <v>607</v>
      </c>
      <c r="B611" s="67" t="s">
        <v>2315</v>
      </c>
      <c r="C611" s="11" t="s">
        <v>46</v>
      </c>
      <c r="D611" s="1">
        <v>1161689</v>
      </c>
      <c r="E611" s="84" t="s">
        <v>53</v>
      </c>
      <c r="F611" s="34" t="s">
        <v>394</v>
      </c>
      <c r="G611" s="94">
        <v>2007743</v>
      </c>
      <c r="H611" s="1" t="s">
        <v>2228</v>
      </c>
      <c r="I611" s="1" t="s">
        <v>2244</v>
      </c>
      <c r="J611" s="115" t="s">
        <v>2314</v>
      </c>
      <c r="K611" s="58" t="s">
        <v>1163</v>
      </c>
      <c r="L611" s="1" t="s">
        <v>59</v>
      </c>
    </row>
    <row r="612" spans="1:12" ht="45" customHeight="1" thickBot="1" x14ac:dyDescent="0.25">
      <c r="A612" s="140" cm="1">
        <f t="array" ref="A612">ROW(A612:A612)-4</f>
        <v>608</v>
      </c>
      <c r="B612" s="17" t="s">
        <v>2096</v>
      </c>
      <c r="C612" s="11" t="s">
        <v>23</v>
      </c>
      <c r="D612" s="1" t="s">
        <v>2316</v>
      </c>
      <c r="E612" s="84" t="s">
        <v>53</v>
      </c>
      <c r="F612" s="1" t="s">
        <v>360</v>
      </c>
      <c r="G612" s="94">
        <v>1455865</v>
      </c>
      <c r="H612" s="1" t="s">
        <v>2300</v>
      </c>
      <c r="I612" s="1" t="s">
        <v>2244</v>
      </c>
      <c r="J612" s="115" t="s">
        <v>2317</v>
      </c>
      <c r="K612" s="58" t="s">
        <v>432</v>
      </c>
      <c r="L612" s="1" t="s">
        <v>59</v>
      </c>
    </row>
    <row r="613" spans="1:12" ht="45" customHeight="1" x14ac:dyDescent="0.2">
      <c r="A613" s="140" cm="1">
        <f t="array" ref="A613">ROW(A613:A613)-4</f>
        <v>609</v>
      </c>
      <c r="B613" s="17" t="s">
        <v>2321</v>
      </c>
      <c r="C613" s="19" t="s">
        <v>24</v>
      </c>
      <c r="D613" s="1" t="s">
        <v>2318</v>
      </c>
      <c r="E613" s="84" t="s">
        <v>482</v>
      </c>
      <c r="F613" s="1" t="s">
        <v>2320</v>
      </c>
      <c r="G613" s="94">
        <v>1937091</v>
      </c>
      <c r="H613" s="1" t="s">
        <v>2198</v>
      </c>
      <c r="I613" s="1" t="s">
        <v>2203</v>
      </c>
      <c r="J613" s="115" t="s">
        <v>2319</v>
      </c>
      <c r="K613" s="85" t="s">
        <v>697</v>
      </c>
      <c r="L613" s="1" t="s">
        <v>18</v>
      </c>
    </row>
    <row r="614" spans="1:12" ht="45" customHeight="1" thickBot="1" x14ac:dyDescent="0.25">
      <c r="A614" s="141" cm="1">
        <f t="array" ref="A614">ROW(A614:A614)-4</f>
        <v>610</v>
      </c>
      <c r="B614" s="114" t="s">
        <v>2324</v>
      </c>
      <c r="C614" s="90" t="s">
        <v>12</v>
      </c>
      <c r="D614" s="1">
        <v>1156827</v>
      </c>
      <c r="E614" s="84" t="s">
        <v>53</v>
      </c>
      <c r="F614" s="17" t="s">
        <v>63</v>
      </c>
      <c r="G614" s="94">
        <v>2426947</v>
      </c>
      <c r="H614" s="1" t="s">
        <v>2300</v>
      </c>
      <c r="I614" s="1" t="s">
        <v>2304</v>
      </c>
      <c r="J614" s="115" t="s">
        <v>2322</v>
      </c>
      <c r="K614" s="58" t="s">
        <v>2323</v>
      </c>
      <c r="L614" s="1" t="s">
        <v>59</v>
      </c>
    </row>
    <row r="615" spans="1:12" ht="45" customHeight="1" thickBot="1" x14ac:dyDescent="0.25">
      <c r="A615" s="142" cm="1">
        <f t="array" ref="A615">ROW(A615:A615)-4</f>
        <v>611</v>
      </c>
      <c r="B615" s="131" t="s">
        <v>2330</v>
      </c>
      <c r="C615" s="11" t="s">
        <v>31</v>
      </c>
      <c r="D615" s="1" t="s">
        <v>2326</v>
      </c>
      <c r="E615" s="84" t="s">
        <v>2328</v>
      </c>
      <c r="F615" s="1" t="s">
        <v>2329</v>
      </c>
      <c r="G615" s="94">
        <v>15477120</v>
      </c>
      <c r="H615" s="1" t="s">
        <v>2244</v>
      </c>
      <c r="I615" s="1" t="s">
        <v>2327</v>
      </c>
      <c r="J615" s="115" t="s">
        <v>2325</v>
      </c>
      <c r="K615" s="85" t="s">
        <v>2263</v>
      </c>
      <c r="L615" s="1" t="s">
        <v>18</v>
      </c>
    </row>
    <row r="616" spans="1:12" ht="45" customHeight="1" thickBot="1" x14ac:dyDescent="0.25">
      <c r="A616" s="142" cm="1">
        <f t="array" ref="A616">ROW(A616:A616)-4</f>
        <v>612</v>
      </c>
      <c r="B616" s="131" t="s">
        <v>2333</v>
      </c>
      <c r="C616" s="19" t="s">
        <v>24</v>
      </c>
      <c r="D616" s="1" t="s">
        <v>2331</v>
      </c>
      <c r="E616" s="84" t="s">
        <v>482</v>
      </c>
      <c r="F616" s="1" t="s">
        <v>2320</v>
      </c>
      <c r="G616" s="94">
        <v>3129399</v>
      </c>
      <c r="H616" s="1" t="s">
        <v>2223</v>
      </c>
      <c r="I616" s="1" t="s">
        <v>2344</v>
      </c>
      <c r="J616" s="115" t="s">
        <v>2332</v>
      </c>
      <c r="K616" s="49" t="s">
        <v>697</v>
      </c>
      <c r="L616" s="1" t="s">
        <v>18</v>
      </c>
    </row>
    <row r="617" spans="1:12" ht="45" customHeight="1" thickBot="1" x14ac:dyDescent="0.25">
      <c r="A617" s="141" cm="1">
        <f t="array" ref="A617">ROW(A617:A617)-4</f>
        <v>613</v>
      </c>
      <c r="B617" s="131" t="s">
        <v>2338</v>
      </c>
      <c r="C617" s="90" t="s">
        <v>12</v>
      </c>
      <c r="D617" s="1" t="s">
        <v>2334</v>
      </c>
      <c r="E617" s="84" t="s">
        <v>2336</v>
      </c>
      <c r="F617" s="1" t="s">
        <v>2337</v>
      </c>
      <c r="G617" s="94">
        <v>6233558</v>
      </c>
      <c r="H617" s="1" t="s">
        <v>2223</v>
      </c>
      <c r="I617" s="1" t="s">
        <v>2345</v>
      </c>
      <c r="J617" s="115" t="s">
        <v>2335</v>
      </c>
      <c r="K617" s="108" t="s">
        <v>337</v>
      </c>
      <c r="L617" s="1" t="s">
        <v>76</v>
      </c>
    </row>
    <row r="618" spans="1:12" ht="45" customHeight="1" thickBot="1" x14ac:dyDescent="0.25">
      <c r="A618" s="142" cm="1">
        <f t="array" ref="A618">ROW(A618:A618)-4</f>
        <v>614</v>
      </c>
      <c r="B618" s="131" t="s">
        <v>2341</v>
      </c>
      <c r="C618" s="19" t="s">
        <v>24</v>
      </c>
      <c r="D618" s="1" t="s">
        <v>2339</v>
      </c>
      <c r="E618" s="84" t="s">
        <v>482</v>
      </c>
      <c r="F618" s="1" t="s">
        <v>2320</v>
      </c>
      <c r="G618" s="94">
        <v>3437108</v>
      </c>
      <c r="H618" s="1" t="s">
        <v>2223</v>
      </c>
      <c r="I618" s="1" t="s">
        <v>2344</v>
      </c>
      <c r="J618" s="115" t="s">
        <v>2340</v>
      </c>
      <c r="K618" s="85" t="s">
        <v>697</v>
      </c>
      <c r="L618" s="1" t="s">
        <v>18</v>
      </c>
    </row>
    <row r="619" spans="1:12" ht="45" customHeight="1" thickBot="1" x14ac:dyDescent="0.25">
      <c r="A619" s="142" cm="1">
        <f t="array" ref="A619">ROW(A619:A619)-4</f>
        <v>615</v>
      </c>
      <c r="B619" s="131" t="s">
        <v>2348</v>
      </c>
      <c r="C619" s="19" t="s">
        <v>24</v>
      </c>
      <c r="D619" s="1" t="s">
        <v>2342</v>
      </c>
      <c r="E619" s="84" t="s">
        <v>2346</v>
      </c>
      <c r="F619" s="1" t="s">
        <v>2347</v>
      </c>
      <c r="G619" s="94">
        <v>12907049</v>
      </c>
      <c r="H619" s="1" t="s">
        <v>2223</v>
      </c>
      <c r="I619" s="1" t="s">
        <v>2344</v>
      </c>
      <c r="J619" s="115" t="s">
        <v>2343</v>
      </c>
      <c r="K619" s="85" t="s">
        <v>112</v>
      </c>
      <c r="L619" s="1" t="s">
        <v>18</v>
      </c>
    </row>
    <row r="620" spans="1:12" ht="45" customHeight="1" thickBot="1" x14ac:dyDescent="0.25">
      <c r="A620" s="142" cm="1">
        <f t="array" ref="A620">ROW(A620:A620)-4</f>
        <v>616</v>
      </c>
      <c r="B620" s="131" t="s">
        <v>2352</v>
      </c>
      <c r="C620" s="11" t="s">
        <v>21</v>
      </c>
      <c r="D620" s="1" t="s">
        <v>2349</v>
      </c>
      <c r="E620" s="84" t="s">
        <v>2351</v>
      </c>
      <c r="F620" s="17" t="s">
        <v>296</v>
      </c>
      <c r="G620" s="94">
        <v>1861865</v>
      </c>
      <c r="H620" s="1" t="s">
        <v>2223</v>
      </c>
      <c r="I620" s="1" t="s">
        <v>2344</v>
      </c>
      <c r="J620" s="115" t="s">
        <v>2343</v>
      </c>
      <c r="K620" s="85" t="s">
        <v>2350</v>
      </c>
      <c r="L620" s="1" t="s">
        <v>76</v>
      </c>
    </row>
    <row r="621" spans="1:12" ht="45" customHeight="1" thickBot="1" x14ac:dyDescent="0.25">
      <c r="A621" s="143" cm="1">
        <f t="array" ref="A621">ROW(A621:A621)-4</f>
        <v>617</v>
      </c>
      <c r="B621" s="114" t="s">
        <v>2355</v>
      </c>
      <c r="C621" s="11" t="s">
        <v>840</v>
      </c>
      <c r="D621" s="1" t="s">
        <v>2353</v>
      </c>
      <c r="E621" s="84" t="s">
        <v>2358</v>
      </c>
      <c r="F621" s="17" t="s">
        <v>2354</v>
      </c>
      <c r="G621" s="94">
        <v>3899200</v>
      </c>
      <c r="H621" s="1" t="s">
        <v>2251</v>
      </c>
      <c r="I621" s="1" t="s">
        <v>2356</v>
      </c>
      <c r="J621" s="115" t="s">
        <v>2357</v>
      </c>
      <c r="K621" s="85" t="s">
        <v>487</v>
      </c>
      <c r="L621" s="1" t="s">
        <v>18</v>
      </c>
    </row>
    <row r="622" spans="1:12" ht="45" customHeight="1" thickBot="1" x14ac:dyDescent="0.25">
      <c r="A622" s="143" cm="1">
        <f t="array" ref="A622">ROW(A622:A622)-4</f>
        <v>618</v>
      </c>
      <c r="B622" s="131" t="s">
        <v>2362</v>
      </c>
      <c r="C622" s="11" t="s">
        <v>47</v>
      </c>
      <c r="D622" s="1" t="s">
        <v>2360</v>
      </c>
      <c r="E622" s="84" t="s">
        <v>2351</v>
      </c>
      <c r="F622" s="17" t="s">
        <v>2361</v>
      </c>
      <c r="G622" s="94">
        <v>1877508</v>
      </c>
      <c r="H622" s="1" t="s">
        <v>2251</v>
      </c>
      <c r="I622" s="1" t="s">
        <v>2356</v>
      </c>
      <c r="J622" s="115" t="s">
        <v>2359</v>
      </c>
      <c r="K622" s="85" t="s">
        <v>512</v>
      </c>
      <c r="L622" s="1" t="s">
        <v>18</v>
      </c>
    </row>
    <row r="623" spans="1:12" ht="45" customHeight="1" thickBot="1" x14ac:dyDescent="0.25">
      <c r="A623" s="143" cm="1">
        <f t="array" ref="A623">ROW(A623:A623)-4</f>
        <v>619</v>
      </c>
      <c r="B623" s="131" t="s">
        <v>2367</v>
      </c>
      <c r="C623" s="11" t="s">
        <v>41</v>
      </c>
      <c r="D623" s="1" t="s">
        <v>2363</v>
      </c>
      <c r="E623" s="84" t="s">
        <v>1854</v>
      </c>
      <c r="F623" s="17" t="s">
        <v>2366</v>
      </c>
      <c r="G623" s="94">
        <v>3955061</v>
      </c>
      <c r="H623" s="1" t="s">
        <v>2251</v>
      </c>
      <c r="I623" s="1" t="s">
        <v>2364</v>
      </c>
      <c r="J623" s="115" t="s">
        <v>2365</v>
      </c>
      <c r="K623" s="65" t="s">
        <v>2368</v>
      </c>
      <c r="L623" s="1" t="s">
        <v>76</v>
      </c>
    </row>
    <row r="624" spans="1:12" ht="45" customHeight="1" thickBot="1" x14ac:dyDescent="0.25">
      <c r="A624" s="143" cm="1">
        <f t="array" ref="A624">ROW(A624:A624)-4</f>
        <v>620</v>
      </c>
      <c r="B624" s="131" t="s">
        <v>2371</v>
      </c>
      <c r="C624" s="11" t="s">
        <v>21</v>
      </c>
      <c r="D624" s="1" t="s">
        <v>2369</v>
      </c>
      <c r="E624" s="84" t="s">
        <v>2373</v>
      </c>
      <c r="F624" s="17" t="s">
        <v>2370</v>
      </c>
      <c r="G624" s="94">
        <v>2373322</v>
      </c>
      <c r="H624" s="1" t="s">
        <v>2251</v>
      </c>
      <c r="I624" s="1" t="s">
        <v>2356</v>
      </c>
      <c r="J624" s="115" t="s">
        <v>2372</v>
      </c>
      <c r="K624" s="65" t="s">
        <v>255</v>
      </c>
      <c r="L624" s="1" t="s">
        <v>18</v>
      </c>
    </row>
    <row r="625" spans="1:12" ht="45" customHeight="1" x14ac:dyDescent="0.2">
      <c r="A625" s="143" cm="1">
        <f t="array" ref="A625">ROW(A625:A625)-4</f>
        <v>621</v>
      </c>
      <c r="B625" s="131" t="s">
        <v>2375</v>
      </c>
      <c r="C625" s="11" t="s">
        <v>42</v>
      </c>
      <c r="D625" s="1" t="s">
        <v>2376</v>
      </c>
      <c r="E625" s="84" t="s">
        <v>2373</v>
      </c>
      <c r="F625" s="17" t="s">
        <v>2374</v>
      </c>
      <c r="G625" s="94">
        <v>5736340</v>
      </c>
      <c r="H625" s="1" t="s">
        <v>2377</v>
      </c>
      <c r="I625" s="1" t="s">
        <v>2304</v>
      </c>
      <c r="J625" s="115" t="s">
        <v>2378</v>
      </c>
      <c r="K625" s="65" t="s">
        <v>677</v>
      </c>
      <c r="L625" s="1" t="s">
        <v>18</v>
      </c>
    </row>
    <row r="626" spans="1:12" ht="45" customHeight="1" x14ac:dyDescent="0.2">
      <c r="A626" s="143" cm="1">
        <f t="array" ref="A626">ROW(A626:A626)-4</f>
        <v>622</v>
      </c>
      <c r="B626" s="131" t="s">
        <v>2382</v>
      </c>
      <c r="C626" s="11" t="s">
        <v>26</v>
      </c>
      <c r="D626" s="1">
        <v>1162839</v>
      </c>
      <c r="E626" s="84" t="s">
        <v>53</v>
      </c>
      <c r="F626" s="17" t="s">
        <v>2381</v>
      </c>
      <c r="G626" s="94">
        <v>9501814</v>
      </c>
      <c r="H626" s="1" t="s">
        <v>2251</v>
      </c>
      <c r="I626" s="1" t="s">
        <v>2380</v>
      </c>
      <c r="J626" s="115" t="s">
        <v>2379</v>
      </c>
      <c r="K626" s="58" t="s">
        <v>454</v>
      </c>
      <c r="L626" s="1" t="s">
        <v>59</v>
      </c>
    </row>
    <row r="627" spans="1:12" ht="45" customHeight="1" x14ac:dyDescent="0.2">
      <c r="A627" s="143" cm="1">
        <f t="array" ref="A627">ROW(A627:A627)-4</f>
        <v>623</v>
      </c>
      <c r="B627" s="131" t="s">
        <v>2384</v>
      </c>
      <c r="C627" s="11" t="s">
        <v>26</v>
      </c>
      <c r="D627" s="1">
        <v>1161544</v>
      </c>
      <c r="E627" s="84" t="s">
        <v>53</v>
      </c>
      <c r="F627" s="11" t="s">
        <v>54</v>
      </c>
      <c r="G627" s="94">
        <v>8592559</v>
      </c>
      <c r="H627" s="1" t="s">
        <v>2234</v>
      </c>
      <c r="I627" s="1" t="s">
        <v>2304</v>
      </c>
      <c r="J627" s="115" t="s">
        <v>2383</v>
      </c>
      <c r="K627" s="58" t="s">
        <v>2130</v>
      </c>
      <c r="L627" s="1" t="s">
        <v>59</v>
      </c>
    </row>
    <row r="628" spans="1:12" ht="45" customHeight="1" x14ac:dyDescent="0.2">
      <c r="A628" s="143" cm="1">
        <f t="array" ref="A628">ROW(A628:A628)-4</f>
        <v>624</v>
      </c>
      <c r="B628" s="17" t="s">
        <v>2386</v>
      </c>
      <c r="C628" s="17" t="s">
        <v>12</v>
      </c>
      <c r="D628" s="1">
        <v>1161865</v>
      </c>
      <c r="E628" s="17" t="s">
        <v>53</v>
      </c>
      <c r="F628" s="1" t="s">
        <v>629</v>
      </c>
      <c r="G628" s="94">
        <v>2668717</v>
      </c>
      <c r="H628" s="1" t="s">
        <v>2244</v>
      </c>
      <c r="I628" s="1" t="s">
        <v>2304</v>
      </c>
      <c r="J628" s="115" t="s">
        <v>2385</v>
      </c>
      <c r="K628" s="58" t="s">
        <v>1614</v>
      </c>
      <c r="L628" s="1" t="s">
        <v>59</v>
      </c>
    </row>
    <row r="629" spans="1:12" ht="45" customHeight="1" x14ac:dyDescent="0.2">
      <c r="A629" s="143" cm="1">
        <f t="array" ref="A629">ROW(A629:A629)-4</f>
        <v>625</v>
      </c>
      <c r="B629" s="131" t="s">
        <v>2387</v>
      </c>
      <c r="C629" s="17" t="s">
        <v>12</v>
      </c>
      <c r="D629" s="1">
        <v>1157608</v>
      </c>
      <c r="E629" s="84" t="s">
        <v>53</v>
      </c>
      <c r="F629" s="11" t="s">
        <v>54</v>
      </c>
      <c r="G629" s="94">
        <v>1689111</v>
      </c>
      <c r="H629" s="1" t="s">
        <v>2244</v>
      </c>
      <c r="I629" s="1" t="s">
        <v>2380</v>
      </c>
      <c r="J629" s="115" t="s">
        <v>2388</v>
      </c>
      <c r="K629" s="58" t="s">
        <v>2323</v>
      </c>
      <c r="L629" s="1" t="s">
        <v>59</v>
      </c>
    </row>
    <row r="630" spans="1:12" s="5" customFormat="1" ht="45" customHeight="1" x14ac:dyDescent="0.2">
      <c r="A630" s="122" cm="1">
        <f t="array" ref="A630">ROW(A630:A630)-4</f>
        <v>626</v>
      </c>
      <c r="B630" s="120" t="s">
        <v>2389</v>
      </c>
      <c r="C630" s="80" t="s">
        <v>26</v>
      </c>
      <c r="D630" s="5">
        <v>1165536</v>
      </c>
      <c r="E630" s="35" t="s">
        <v>53</v>
      </c>
      <c r="F630" s="68" t="s">
        <v>2393</v>
      </c>
      <c r="G630" s="95">
        <v>1521204</v>
      </c>
      <c r="H630" s="5" t="s">
        <v>2311</v>
      </c>
      <c r="I630" s="5" t="s">
        <v>2390</v>
      </c>
      <c r="J630" s="146" t="s">
        <v>2391</v>
      </c>
      <c r="K630" s="69" t="s">
        <v>2392</v>
      </c>
      <c r="L630" s="5" t="s">
        <v>59</v>
      </c>
    </row>
    <row r="631" spans="1:12" s="5" customFormat="1" ht="45" customHeight="1" x14ac:dyDescent="0.2">
      <c r="A631" s="122" cm="1">
        <f t="array" ref="A631">ROW(A631:A631)-4</f>
        <v>627</v>
      </c>
      <c r="B631" s="147" t="s">
        <v>2396</v>
      </c>
      <c r="C631" s="80" t="s">
        <v>23</v>
      </c>
      <c r="D631" s="5">
        <v>1165327</v>
      </c>
      <c r="E631" s="35" t="s">
        <v>53</v>
      </c>
      <c r="F631" s="69" t="s">
        <v>901</v>
      </c>
      <c r="G631" s="95">
        <v>1372835</v>
      </c>
      <c r="H631" s="5" t="s">
        <v>2251</v>
      </c>
      <c r="I631" s="5" t="s">
        <v>2394</v>
      </c>
      <c r="J631" s="146" t="s">
        <v>2395</v>
      </c>
      <c r="K631" s="69" t="s">
        <v>1288</v>
      </c>
      <c r="L631" s="5" t="s">
        <v>59</v>
      </c>
    </row>
    <row r="632" spans="1:12" s="5" customFormat="1" ht="45" customHeight="1" thickBot="1" x14ac:dyDescent="0.25">
      <c r="A632" s="122" cm="1">
        <f t="array" ref="A632">ROW(A632:A632)-4</f>
        <v>628</v>
      </c>
      <c r="B632" s="147" t="s">
        <v>2398</v>
      </c>
      <c r="C632" s="80" t="s">
        <v>29</v>
      </c>
      <c r="D632" s="5">
        <v>1164405</v>
      </c>
      <c r="E632" s="35" t="s">
        <v>53</v>
      </c>
      <c r="F632" s="68" t="s">
        <v>100</v>
      </c>
      <c r="G632" s="95">
        <v>1288488</v>
      </c>
      <c r="H632" s="5" t="s">
        <v>2244</v>
      </c>
      <c r="I632" s="5" t="s">
        <v>2380</v>
      </c>
      <c r="J632" s="146" t="s">
        <v>2397</v>
      </c>
      <c r="K632" s="69" t="s">
        <v>622</v>
      </c>
      <c r="L632" s="5" t="s">
        <v>59</v>
      </c>
    </row>
    <row r="633" spans="1:12" s="5" customFormat="1" ht="45" customHeight="1" thickBot="1" x14ac:dyDescent="0.25">
      <c r="A633" s="122" cm="1">
        <f t="array" ref="A633">ROW(A633:A633)-4</f>
        <v>629</v>
      </c>
      <c r="B633" s="147" t="s">
        <v>2400</v>
      </c>
      <c r="C633" s="68" t="s">
        <v>12</v>
      </c>
      <c r="D633" s="5" t="s">
        <v>2401</v>
      </c>
      <c r="E633" s="35" t="s">
        <v>2351</v>
      </c>
      <c r="F633" s="68" t="s">
        <v>2119</v>
      </c>
      <c r="G633" s="95">
        <v>2971771</v>
      </c>
      <c r="H633" s="5" t="s">
        <v>2364</v>
      </c>
      <c r="I633" s="5" t="s">
        <v>2390</v>
      </c>
      <c r="J633" s="146" t="s">
        <v>2399</v>
      </c>
      <c r="K633" s="78" t="s">
        <v>130</v>
      </c>
      <c r="L633" s="5" t="s">
        <v>76</v>
      </c>
    </row>
    <row r="634" spans="1:12" s="5" customFormat="1" ht="45" customHeight="1" thickBot="1" x14ac:dyDescent="0.25">
      <c r="A634" s="122" cm="1">
        <f t="array" ref="A634">ROW(A634:A634)-4</f>
        <v>630</v>
      </c>
      <c r="B634" s="147" t="s">
        <v>2405</v>
      </c>
      <c r="C634" s="87" t="s">
        <v>24</v>
      </c>
      <c r="D634" s="5" t="s">
        <v>2402</v>
      </c>
      <c r="E634" s="35" t="s">
        <v>1868</v>
      </c>
      <c r="F634" s="68" t="s">
        <v>2404</v>
      </c>
      <c r="G634" s="95">
        <v>2328136</v>
      </c>
      <c r="H634" s="5" t="s">
        <v>2356</v>
      </c>
      <c r="I634" s="5" t="s">
        <v>2406</v>
      </c>
      <c r="J634" s="146" t="s">
        <v>2403</v>
      </c>
      <c r="K634" s="78" t="s">
        <v>80</v>
      </c>
      <c r="L634" s="5" t="s">
        <v>18</v>
      </c>
    </row>
    <row r="635" spans="1:12" ht="45" customHeight="1" x14ac:dyDescent="0.2">
      <c r="A635" s="144" cm="1">
        <f t="array" ref="A635">ROW(A635:A635)-4</f>
        <v>631</v>
      </c>
      <c r="B635" s="131" t="s">
        <v>2408</v>
      </c>
      <c r="C635" s="11" t="s">
        <v>31</v>
      </c>
      <c r="D635" s="1" t="s">
        <v>2326</v>
      </c>
      <c r="E635" s="84" t="s">
        <v>2328</v>
      </c>
      <c r="F635" s="1" t="s">
        <v>2329</v>
      </c>
      <c r="G635" s="94">
        <v>15578451</v>
      </c>
      <c r="H635" s="1" t="s">
        <v>2377</v>
      </c>
      <c r="I635" s="1" t="s">
        <v>2304</v>
      </c>
      <c r="J635" s="115" t="s">
        <v>2407</v>
      </c>
      <c r="K635" s="49" t="s">
        <v>2263</v>
      </c>
      <c r="L635" s="1" t="s">
        <v>18</v>
      </c>
    </row>
    <row r="636" spans="1:12" s="5" customFormat="1" ht="45" customHeight="1" x14ac:dyDescent="0.2">
      <c r="A636" s="122" cm="1">
        <f t="array" ref="A636">ROW(A636:A636)-4</f>
        <v>632</v>
      </c>
      <c r="B636" s="70" t="s">
        <v>2413</v>
      </c>
      <c r="C636" s="68" t="s">
        <v>12</v>
      </c>
      <c r="D636" s="5">
        <v>1165873</v>
      </c>
      <c r="E636" s="35" t="s">
        <v>53</v>
      </c>
      <c r="F636" s="5" t="s">
        <v>2412</v>
      </c>
      <c r="G636" s="95">
        <v>2148384</v>
      </c>
      <c r="H636" s="5" t="s">
        <v>2304</v>
      </c>
      <c r="I636" s="5" t="s">
        <v>2411</v>
      </c>
      <c r="J636" s="146" t="s">
        <v>2409</v>
      </c>
      <c r="K636" s="5" t="s">
        <v>2410</v>
      </c>
      <c r="L636" s="5" t="s">
        <v>59</v>
      </c>
    </row>
    <row r="637" spans="1:12" s="5" customFormat="1" ht="45" customHeight="1" x14ac:dyDescent="0.2">
      <c r="A637" s="122" cm="1">
        <f t="array" ref="A637">ROW(A637:A637)-4</f>
        <v>633</v>
      </c>
      <c r="B637" s="147" t="s">
        <v>2416</v>
      </c>
      <c r="C637" s="68" t="s">
        <v>12</v>
      </c>
      <c r="D637" s="5">
        <v>1166105</v>
      </c>
      <c r="E637" s="35" t="s">
        <v>53</v>
      </c>
      <c r="F637" s="68" t="s">
        <v>105</v>
      </c>
      <c r="G637" s="95">
        <v>1174583</v>
      </c>
      <c r="H637" s="5" t="s">
        <v>2311</v>
      </c>
      <c r="I637" s="5" t="s">
        <v>2394</v>
      </c>
      <c r="J637" s="146" t="s">
        <v>2415</v>
      </c>
      <c r="K637" s="69" t="s">
        <v>2414</v>
      </c>
      <c r="L637" s="5" t="s">
        <v>59</v>
      </c>
    </row>
    <row r="638" spans="1:12" s="5" customFormat="1" ht="45" customHeight="1" thickBot="1" x14ac:dyDescent="0.25">
      <c r="A638" s="122" cm="1">
        <f t="array" ref="A638">ROW(A638:A638)-4</f>
        <v>634</v>
      </c>
      <c r="B638" s="147" t="s">
        <v>2417</v>
      </c>
      <c r="C638" s="68" t="s">
        <v>12</v>
      </c>
      <c r="D638" s="5">
        <v>1164287</v>
      </c>
      <c r="E638" s="35" t="s">
        <v>53</v>
      </c>
      <c r="F638" s="5" t="s">
        <v>2419</v>
      </c>
      <c r="G638" s="95">
        <v>1068465</v>
      </c>
      <c r="H638" s="5" t="s">
        <v>2304</v>
      </c>
      <c r="I638" s="5" t="s">
        <v>2411</v>
      </c>
      <c r="J638" s="146" t="s">
        <v>2418</v>
      </c>
      <c r="K638" s="69" t="s">
        <v>2323</v>
      </c>
      <c r="L638" s="5" t="s">
        <v>59</v>
      </c>
    </row>
    <row r="639" spans="1:12" s="5" customFormat="1" ht="45" customHeight="1" thickBot="1" x14ac:dyDescent="0.25">
      <c r="A639" s="122" cm="1">
        <f t="array" ref="A639">ROW(A639:A639)-4</f>
        <v>635</v>
      </c>
      <c r="B639" s="147" t="s">
        <v>2420</v>
      </c>
      <c r="C639" s="80" t="s">
        <v>32</v>
      </c>
      <c r="D639" s="5" t="s">
        <v>2423</v>
      </c>
      <c r="E639" s="149" t="s">
        <v>2022</v>
      </c>
      <c r="F639" s="40" t="s">
        <v>2422</v>
      </c>
      <c r="G639" s="95">
        <v>29791292</v>
      </c>
      <c r="H639" s="5" t="s">
        <v>2356</v>
      </c>
      <c r="I639" s="5" t="s">
        <v>2406</v>
      </c>
      <c r="J639" s="146" t="s">
        <v>2421</v>
      </c>
      <c r="K639" s="81" t="s">
        <v>512</v>
      </c>
      <c r="L639" s="5" t="s">
        <v>18</v>
      </c>
    </row>
    <row r="640" spans="1:12" s="5" customFormat="1" ht="45" customHeight="1" thickBot="1" x14ac:dyDescent="0.25">
      <c r="A640" s="80" cm="1">
        <f t="array" ref="A640">ROW(A640:A640)-4</f>
        <v>636</v>
      </c>
      <c r="B640" s="147" t="s">
        <v>2426</v>
      </c>
      <c r="C640" s="80" t="s">
        <v>23</v>
      </c>
      <c r="D640" s="5" t="s">
        <v>2424</v>
      </c>
      <c r="E640" s="149" t="s">
        <v>2022</v>
      </c>
      <c r="F640" s="68" t="s">
        <v>2361</v>
      </c>
      <c r="G640" s="95">
        <v>10386290</v>
      </c>
      <c r="H640" s="5" t="s">
        <v>2406</v>
      </c>
      <c r="I640" s="5" t="s">
        <v>2394</v>
      </c>
      <c r="J640" s="146" t="s">
        <v>2425</v>
      </c>
      <c r="K640" s="81" t="s">
        <v>512</v>
      </c>
      <c r="L640" s="5" t="s">
        <v>18</v>
      </c>
    </row>
    <row r="641" spans="1:12" s="5" customFormat="1" ht="45" customHeight="1" thickBot="1" x14ac:dyDescent="0.25">
      <c r="A641" s="80" cm="1">
        <f t="array" ref="A641">ROW(A641:A641)-4</f>
        <v>637</v>
      </c>
      <c r="B641" s="147" t="s">
        <v>2429</v>
      </c>
      <c r="C641" s="87" t="s">
        <v>24</v>
      </c>
      <c r="D641" s="5" t="s">
        <v>2427</v>
      </c>
      <c r="E641" s="149" t="s">
        <v>2022</v>
      </c>
      <c r="F641" s="68" t="s">
        <v>2361</v>
      </c>
      <c r="G641" s="95">
        <v>5907302</v>
      </c>
      <c r="H641" s="5" t="s">
        <v>2406</v>
      </c>
      <c r="I641" s="5" t="s">
        <v>2394</v>
      </c>
      <c r="J641" s="146" t="s">
        <v>2428</v>
      </c>
      <c r="K641" s="78" t="s">
        <v>512</v>
      </c>
      <c r="L641" s="5" t="s">
        <v>18</v>
      </c>
    </row>
    <row r="642" spans="1:12" ht="45" customHeight="1" x14ac:dyDescent="0.2">
      <c r="A642" s="145" cm="1">
        <f t="array" ref="A642">ROW(A642:A642)-4</f>
        <v>638</v>
      </c>
      <c r="B642" s="131" t="s">
        <v>2430</v>
      </c>
      <c r="C642" s="11" t="s">
        <v>21</v>
      </c>
      <c r="D642" s="1" t="s">
        <v>2431</v>
      </c>
      <c r="E642" s="149" t="s">
        <v>2022</v>
      </c>
      <c r="F642" s="58" t="s">
        <v>2433</v>
      </c>
      <c r="G642" s="94">
        <v>4344160</v>
      </c>
      <c r="H642" s="5" t="s">
        <v>2304</v>
      </c>
      <c r="I642" s="5" t="s">
        <v>2432</v>
      </c>
      <c r="J642" s="146" t="s">
        <v>2428</v>
      </c>
      <c r="K642" s="119" t="s">
        <v>130</v>
      </c>
      <c r="L642" s="5" t="s">
        <v>18</v>
      </c>
    </row>
    <row r="643" spans="1:12" ht="45" customHeight="1" x14ac:dyDescent="0.2">
      <c r="A643" s="148" cm="1">
        <f t="array" ref="A643">ROW(A643:A643)-4</f>
        <v>639</v>
      </c>
      <c r="B643" s="114" t="s">
        <v>2438</v>
      </c>
      <c r="C643" s="17" t="s">
        <v>12</v>
      </c>
      <c r="D643" s="1">
        <v>1168528</v>
      </c>
      <c r="E643" s="105" t="s">
        <v>53</v>
      </c>
      <c r="F643" s="58" t="s">
        <v>2434</v>
      </c>
      <c r="G643" s="94">
        <v>8130410</v>
      </c>
      <c r="H643" s="1" t="s">
        <v>2432</v>
      </c>
      <c r="I643" s="1" t="s">
        <v>2436</v>
      </c>
      <c r="J643" s="115" t="s">
        <v>2435</v>
      </c>
      <c r="K643" s="1" t="s">
        <v>2437</v>
      </c>
      <c r="L643" s="1" t="s">
        <v>59</v>
      </c>
    </row>
    <row r="644" spans="1:12" ht="45" customHeight="1" x14ac:dyDescent="0.2">
      <c r="A644" s="148" cm="1">
        <f t="array" ref="A644">ROW(A644:A644)-4</f>
        <v>640</v>
      </c>
      <c r="B644" s="131" t="s">
        <v>2440</v>
      </c>
      <c r="C644" s="17" t="s">
        <v>12</v>
      </c>
      <c r="D644" s="1">
        <v>1168352</v>
      </c>
      <c r="E644" s="105" t="s">
        <v>53</v>
      </c>
      <c r="F644" s="58" t="s">
        <v>2152</v>
      </c>
      <c r="G644" s="94">
        <v>3277870</v>
      </c>
      <c r="H644" s="1" t="s">
        <v>2432</v>
      </c>
      <c r="I644" s="1" t="s">
        <v>2436</v>
      </c>
      <c r="J644" s="115" t="s">
        <v>2439</v>
      </c>
      <c r="K644" s="58" t="s">
        <v>778</v>
      </c>
      <c r="L644" s="1" t="s">
        <v>59</v>
      </c>
    </row>
    <row r="645" spans="1:12" ht="45" customHeight="1" x14ac:dyDescent="0.2">
      <c r="A645" s="148" cm="1">
        <f t="array" ref="A645">ROW(A645:A645)-4</f>
        <v>641</v>
      </c>
      <c r="B645" s="131" t="s">
        <v>2441</v>
      </c>
      <c r="C645" s="17" t="s">
        <v>12</v>
      </c>
      <c r="D645" s="1">
        <v>1165873</v>
      </c>
      <c r="E645" s="105" t="s">
        <v>53</v>
      </c>
      <c r="F645" s="1" t="s">
        <v>2412</v>
      </c>
      <c r="G645" s="4">
        <v>2145969</v>
      </c>
      <c r="H645" s="1" t="s">
        <v>2432</v>
      </c>
      <c r="I645" s="1" t="s">
        <v>2436</v>
      </c>
      <c r="J645" s="115" t="s">
        <v>2409</v>
      </c>
      <c r="K645" s="1" t="s">
        <v>2410</v>
      </c>
      <c r="L645" s="1" t="s">
        <v>59</v>
      </c>
    </row>
    <row r="646" spans="1:12" ht="45" customHeight="1" x14ac:dyDescent="0.2">
      <c r="A646" s="148" cm="1">
        <f t="array" ref="A646">ROW(A646:A646)-4</f>
        <v>642</v>
      </c>
      <c r="B646" s="131" t="s">
        <v>2442</v>
      </c>
      <c r="C646" s="11" t="s">
        <v>26</v>
      </c>
      <c r="D646" s="1">
        <v>1157560</v>
      </c>
      <c r="E646" s="105" t="s">
        <v>53</v>
      </c>
      <c r="F646" s="11" t="s">
        <v>54</v>
      </c>
      <c r="G646" s="94">
        <v>1701489</v>
      </c>
      <c r="H646" s="1" t="s">
        <v>2432</v>
      </c>
      <c r="I646" s="1" t="s">
        <v>2443</v>
      </c>
      <c r="J646" s="115" t="s">
        <v>2444</v>
      </c>
      <c r="K646" s="58" t="s">
        <v>58</v>
      </c>
      <c r="L646" s="1" t="s">
        <v>59</v>
      </c>
    </row>
    <row r="647" spans="1:12" ht="45" customHeight="1" thickBot="1" x14ac:dyDescent="0.25">
      <c r="A647" s="148" cm="1">
        <f t="array" ref="A647">ROW(A647:A647)-4</f>
        <v>643</v>
      </c>
      <c r="B647" s="131" t="s">
        <v>2445</v>
      </c>
      <c r="C647" s="11" t="s">
        <v>29</v>
      </c>
      <c r="D647" s="1">
        <v>1167602</v>
      </c>
      <c r="E647" s="105" t="s">
        <v>53</v>
      </c>
      <c r="F647" s="11" t="s">
        <v>2446</v>
      </c>
      <c r="G647" s="94">
        <v>1647486</v>
      </c>
      <c r="H647" s="1" t="s">
        <v>2432</v>
      </c>
      <c r="I647" s="1" t="s">
        <v>2436</v>
      </c>
      <c r="J647" s="115" t="s">
        <v>2447</v>
      </c>
      <c r="K647" s="58" t="s">
        <v>2448</v>
      </c>
      <c r="L647" s="1" t="s">
        <v>59</v>
      </c>
    </row>
    <row r="648" spans="1:12" ht="45" customHeight="1" thickBot="1" x14ac:dyDescent="0.25">
      <c r="A648" s="148" cm="1">
        <f t="array" ref="A648">ROW(A648:A648)-4</f>
        <v>644</v>
      </c>
      <c r="B648" s="131" t="s">
        <v>2451</v>
      </c>
      <c r="C648" s="11" t="s">
        <v>32</v>
      </c>
      <c r="D648" s="11" t="s">
        <v>2450</v>
      </c>
      <c r="E648" s="105" t="s">
        <v>2453</v>
      </c>
      <c r="F648" s="58" t="s">
        <v>2452</v>
      </c>
      <c r="G648" s="94">
        <v>3436222</v>
      </c>
      <c r="H648" s="1" t="s">
        <v>2394</v>
      </c>
      <c r="I648" s="1" t="s">
        <v>2436</v>
      </c>
      <c r="J648" s="115" t="s">
        <v>2449</v>
      </c>
      <c r="K648" s="85" t="s">
        <v>2454</v>
      </c>
      <c r="L648" s="1" t="s">
        <v>76</v>
      </c>
    </row>
    <row r="649" spans="1:12" ht="45" customHeight="1" thickBot="1" x14ac:dyDescent="0.25">
      <c r="A649" s="148" cm="1">
        <f t="array" ref="A649">ROW(A649:A649)-4</f>
        <v>645</v>
      </c>
      <c r="B649" s="131" t="s">
        <v>2457</v>
      </c>
      <c r="C649" s="11" t="s">
        <v>32</v>
      </c>
      <c r="D649" s="1" t="s">
        <v>2456</v>
      </c>
      <c r="E649" s="105" t="s">
        <v>2453</v>
      </c>
      <c r="F649" s="58" t="s">
        <v>2452</v>
      </c>
      <c r="G649" s="94">
        <v>4644959</v>
      </c>
      <c r="H649" s="1" t="s">
        <v>2394</v>
      </c>
      <c r="I649" s="1" t="s">
        <v>2436</v>
      </c>
      <c r="J649" s="146" t="s">
        <v>2455</v>
      </c>
      <c r="K649" s="85" t="s">
        <v>2454</v>
      </c>
      <c r="L649" s="1" t="s">
        <v>76</v>
      </c>
    </row>
    <row r="650" spans="1:12" ht="45" customHeight="1" thickBot="1" x14ac:dyDescent="0.25">
      <c r="A650" s="148" cm="1">
        <f t="array" ref="A650">ROW(A650:A650)-4</f>
        <v>646</v>
      </c>
      <c r="B650" s="131" t="s">
        <v>2463</v>
      </c>
      <c r="C650" s="11" t="s">
        <v>23</v>
      </c>
      <c r="D650" s="1" t="s">
        <v>2459</v>
      </c>
      <c r="E650" s="105" t="s">
        <v>2462</v>
      </c>
      <c r="F650" s="58" t="s">
        <v>2458</v>
      </c>
      <c r="G650" s="94">
        <v>6689180</v>
      </c>
      <c r="H650" s="1" t="s">
        <v>2380</v>
      </c>
      <c r="I650" s="1" t="s">
        <v>2460</v>
      </c>
      <c r="J650" s="146" t="s">
        <v>2461</v>
      </c>
      <c r="K650" s="108" t="s">
        <v>462</v>
      </c>
      <c r="L650" s="5" t="s">
        <v>18</v>
      </c>
    </row>
    <row r="651" spans="1:12" ht="45" customHeight="1" thickBot="1" x14ac:dyDescent="0.25">
      <c r="A651" s="150" cm="1">
        <f t="array" ref="A651">ROW(A651:A651)-4</f>
        <v>647</v>
      </c>
      <c r="B651" s="114" t="s">
        <v>2467</v>
      </c>
      <c r="C651" s="11" t="s">
        <v>23</v>
      </c>
      <c r="D651" s="1" t="s">
        <v>2464</v>
      </c>
      <c r="E651" s="105" t="s">
        <v>2462</v>
      </c>
      <c r="F651" s="58" t="s">
        <v>2458</v>
      </c>
      <c r="G651" s="94">
        <v>5143398</v>
      </c>
      <c r="H651" s="1" t="s">
        <v>2394</v>
      </c>
      <c r="I651" s="1" t="s">
        <v>2466</v>
      </c>
      <c r="J651" s="115" t="s">
        <v>2465</v>
      </c>
      <c r="K651" s="65" t="s">
        <v>697</v>
      </c>
      <c r="L651" s="1" t="s">
        <v>18</v>
      </c>
    </row>
    <row r="652" spans="1:12" ht="45" customHeight="1" thickBot="1" x14ac:dyDescent="0.25">
      <c r="A652" s="150" cm="1">
        <f t="array" ref="A652">ROW(A652:A652)-4</f>
        <v>648</v>
      </c>
      <c r="B652" s="131" t="s">
        <v>2471</v>
      </c>
      <c r="C652" s="11" t="s">
        <v>41</v>
      </c>
      <c r="D652" s="1" t="s">
        <v>2468</v>
      </c>
      <c r="E652" s="105" t="s">
        <v>2022</v>
      </c>
      <c r="F652" s="58" t="s">
        <v>2470</v>
      </c>
      <c r="G652" s="94">
        <v>1961274</v>
      </c>
      <c r="H652" s="1" t="s">
        <v>2394</v>
      </c>
      <c r="I652" s="1" t="s">
        <v>2436</v>
      </c>
      <c r="J652" s="115" t="s">
        <v>2469</v>
      </c>
      <c r="K652" s="85" t="s">
        <v>2034</v>
      </c>
      <c r="L652" s="1" t="s">
        <v>76</v>
      </c>
    </row>
    <row r="653" spans="1:12" ht="45" customHeight="1" thickBot="1" x14ac:dyDescent="0.25">
      <c r="A653" s="150" cm="1">
        <f t="array" ref="A653">ROW(A653:A653)-4</f>
        <v>649</v>
      </c>
      <c r="B653" s="131" t="s">
        <v>2475</v>
      </c>
      <c r="C653" s="11" t="s">
        <v>25</v>
      </c>
      <c r="D653" s="1" t="s">
        <v>2472</v>
      </c>
      <c r="E653" s="105" t="s">
        <v>1507</v>
      </c>
      <c r="F653" s="58" t="s">
        <v>2474</v>
      </c>
      <c r="G653" s="94">
        <v>1935671</v>
      </c>
      <c r="H653" s="1" t="s">
        <v>2394</v>
      </c>
      <c r="I653" s="1" t="s">
        <v>2466</v>
      </c>
      <c r="J653" s="115" t="s">
        <v>2473</v>
      </c>
      <c r="K653" s="65" t="s">
        <v>112</v>
      </c>
      <c r="L653" s="1" t="s">
        <v>18</v>
      </c>
    </row>
    <row r="654" spans="1:12" ht="45" customHeight="1" thickBot="1" x14ac:dyDescent="0.25">
      <c r="A654" s="150" cm="1">
        <f t="array" ref="A654">ROW(A654:A654)-4</f>
        <v>650</v>
      </c>
      <c r="B654" s="131" t="s">
        <v>2477</v>
      </c>
      <c r="C654" s="11" t="s">
        <v>23</v>
      </c>
      <c r="D654" s="1" t="s">
        <v>2476</v>
      </c>
      <c r="E654" s="105" t="s">
        <v>2479</v>
      </c>
      <c r="F654" s="58" t="s">
        <v>2478</v>
      </c>
      <c r="G654" s="94">
        <v>3963155</v>
      </c>
      <c r="H654" s="1" t="s">
        <v>2394</v>
      </c>
      <c r="I654" s="1" t="s">
        <v>2466</v>
      </c>
      <c r="J654" s="115" t="s">
        <v>2473</v>
      </c>
      <c r="K654" s="65" t="s">
        <v>487</v>
      </c>
      <c r="L654" s="1" t="s">
        <v>18</v>
      </c>
    </row>
    <row r="655" spans="1:12" ht="45" customHeight="1" thickBot="1" x14ac:dyDescent="0.25">
      <c r="A655" s="151" cm="1">
        <f t="array" ref="A655">ROW(A655:A655)-4</f>
        <v>651</v>
      </c>
      <c r="B655" s="114" t="s">
        <v>2483</v>
      </c>
      <c r="C655" s="11" t="s">
        <v>32</v>
      </c>
      <c r="D655" s="1" t="s">
        <v>2480</v>
      </c>
      <c r="E655" s="105" t="s">
        <v>2484</v>
      </c>
      <c r="F655" s="17" t="s">
        <v>171</v>
      </c>
      <c r="G655" s="34">
        <v>1936727</v>
      </c>
      <c r="H655" s="1" t="s">
        <v>2390</v>
      </c>
      <c r="I655" s="1" t="s">
        <v>2481</v>
      </c>
      <c r="J655" s="115" t="s">
        <v>2482</v>
      </c>
      <c r="K655" s="65" t="s">
        <v>2454</v>
      </c>
      <c r="L655" s="1" t="s">
        <v>76</v>
      </c>
    </row>
    <row r="656" spans="1:12" ht="45" customHeight="1" thickBot="1" x14ac:dyDescent="0.25">
      <c r="A656" s="151" cm="1">
        <f t="array" ref="A656">ROW(A656:A656)-4</f>
        <v>652</v>
      </c>
      <c r="B656" s="131" t="s">
        <v>2487</v>
      </c>
      <c r="C656" s="11" t="s">
        <v>32</v>
      </c>
      <c r="D656" s="58" t="s">
        <v>2485</v>
      </c>
      <c r="E656" s="105" t="s">
        <v>1505</v>
      </c>
      <c r="F656" s="17" t="s">
        <v>171</v>
      </c>
      <c r="G656" s="94">
        <v>4648693</v>
      </c>
      <c r="H656" s="1" t="s">
        <v>2460</v>
      </c>
      <c r="I656" s="1" t="s">
        <v>2481</v>
      </c>
      <c r="J656" s="115" t="s">
        <v>2486</v>
      </c>
      <c r="K656" s="65" t="s">
        <v>1506</v>
      </c>
      <c r="L656" s="1" t="s">
        <v>76</v>
      </c>
    </row>
    <row r="657" spans="1:12" ht="45" customHeight="1" thickBot="1" x14ac:dyDescent="0.25">
      <c r="A657" s="151" cm="1">
        <f t="array" ref="A657">ROW(A657:A657)-4</f>
        <v>653</v>
      </c>
      <c r="B657" s="131" t="s">
        <v>2489</v>
      </c>
      <c r="C657" s="11" t="s">
        <v>32</v>
      </c>
      <c r="D657" s="11" t="s">
        <v>2488</v>
      </c>
      <c r="E657" s="105" t="s">
        <v>2453</v>
      </c>
      <c r="F657" s="58" t="s">
        <v>2452</v>
      </c>
      <c r="G657" s="94">
        <v>2910433</v>
      </c>
      <c r="H657" s="1" t="s">
        <v>2460</v>
      </c>
      <c r="I657" s="1" t="s">
        <v>2481</v>
      </c>
      <c r="J657" s="115" t="s">
        <v>2490</v>
      </c>
      <c r="K657" s="85" t="s">
        <v>2491</v>
      </c>
      <c r="L657" s="1" t="s">
        <v>76</v>
      </c>
    </row>
    <row r="658" spans="1:12" ht="45" customHeight="1" thickBot="1" x14ac:dyDescent="0.25">
      <c r="A658" s="151" cm="1">
        <f t="array" ref="A658">ROW(A658:A658)-4</f>
        <v>654</v>
      </c>
      <c r="B658" s="131" t="s">
        <v>2494</v>
      </c>
      <c r="C658" s="11" t="s">
        <v>19</v>
      </c>
      <c r="D658" s="1" t="s">
        <v>2492</v>
      </c>
      <c r="E658" s="105" t="s">
        <v>1707</v>
      </c>
      <c r="F658" s="58" t="s">
        <v>2265</v>
      </c>
      <c r="G658" s="94">
        <v>3562489</v>
      </c>
      <c r="H658" s="1" t="s">
        <v>2390</v>
      </c>
      <c r="I658" s="1" t="s">
        <v>2443</v>
      </c>
      <c r="J658" s="115" t="s">
        <v>2493</v>
      </c>
      <c r="K658" s="85" t="s">
        <v>2263</v>
      </c>
      <c r="L658" s="1" t="s">
        <v>76</v>
      </c>
    </row>
    <row r="659" spans="1:12" ht="45" customHeight="1" thickBot="1" x14ac:dyDescent="0.25">
      <c r="A659" s="151" cm="1">
        <f t="array" ref="A659">ROW(A659:A659)-4</f>
        <v>655</v>
      </c>
      <c r="B659" s="131" t="s">
        <v>2497</v>
      </c>
      <c r="C659" s="11" t="s">
        <v>19</v>
      </c>
      <c r="D659" s="1" t="s">
        <v>2495</v>
      </c>
      <c r="E659" s="105" t="s">
        <v>1707</v>
      </c>
      <c r="F659" s="58" t="s">
        <v>2265</v>
      </c>
      <c r="G659" s="94">
        <v>7506150</v>
      </c>
      <c r="H659" s="1" t="s">
        <v>2390</v>
      </c>
      <c r="I659" s="1" t="s">
        <v>2443</v>
      </c>
      <c r="J659" s="115" t="s">
        <v>2496</v>
      </c>
      <c r="K659" s="85" t="s">
        <v>2263</v>
      </c>
      <c r="L659" s="1" t="s">
        <v>76</v>
      </c>
    </row>
    <row r="660" spans="1:12" ht="45" customHeight="1" x14ac:dyDescent="0.2">
      <c r="A660" s="152" cm="1">
        <f t="array" ref="A660">ROW(A660:A660)-4</f>
        <v>656</v>
      </c>
      <c r="B660" s="131" t="s">
        <v>2500</v>
      </c>
      <c r="C660" s="11" t="s">
        <v>19</v>
      </c>
      <c r="D660" s="1" t="s">
        <v>2498</v>
      </c>
      <c r="E660" s="105" t="s">
        <v>1707</v>
      </c>
      <c r="F660" s="58" t="s">
        <v>2265</v>
      </c>
      <c r="G660" s="94">
        <v>15437454</v>
      </c>
      <c r="H660" s="1" t="s">
        <v>2390</v>
      </c>
      <c r="I660" s="1" t="s">
        <v>2443</v>
      </c>
      <c r="J660" s="115" t="s">
        <v>2499</v>
      </c>
      <c r="K660" s="85" t="s">
        <v>2263</v>
      </c>
      <c r="L660" s="1" t="s">
        <v>76</v>
      </c>
    </row>
    <row r="661" spans="1:12" ht="45" customHeight="1" x14ac:dyDescent="0.2">
      <c r="A661" s="153" cm="1">
        <f t="array" ref="A661">ROW(A661:A661)-4</f>
        <v>657</v>
      </c>
      <c r="B661" s="90" t="s">
        <v>2503</v>
      </c>
      <c r="C661" s="11" t="s">
        <v>46</v>
      </c>
      <c r="D661" s="1">
        <v>1156134</v>
      </c>
      <c r="E661" s="105" t="s">
        <v>53</v>
      </c>
      <c r="F661" s="58" t="s">
        <v>1897</v>
      </c>
      <c r="G661" s="94">
        <v>4786070</v>
      </c>
      <c r="H661" s="1" t="s">
        <v>2466</v>
      </c>
      <c r="I661" s="1" t="s">
        <v>2501</v>
      </c>
      <c r="J661" s="115" t="s">
        <v>2502</v>
      </c>
      <c r="K661" s="58" t="s">
        <v>991</v>
      </c>
      <c r="L661" s="1" t="s">
        <v>59</v>
      </c>
    </row>
    <row r="662" spans="1:12" ht="45" customHeight="1" x14ac:dyDescent="0.2">
      <c r="A662" s="153" cm="1">
        <f t="array" ref="A662">ROW(A662:A662)-4</f>
        <v>658</v>
      </c>
      <c r="B662" s="131" t="s">
        <v>2505</v>
      </c>
      <c r="C662" s="11" t="s">
        <v>23</v>
      </c>
      <c r="D662" s="1">
        <v>1169284</v>
      </c>
      <c r="E662" s="105" t="s">
        <v>53</v>
      </c>
      <c r="F662" s="58" t="s">
        <v>1821</v>
      </c>
      <c r="G662" s="94">
        <v>1467925</v>
      </c>
      <c r="H662" s="1" t="s">
        <v>2466</v>
      </c>
      <c r="I662" s="1" t="s">
        <v>2501</v>
      </c>
      <c r="J662" s="115" t="s">
        <v>2504</v>
      </c>
      <c r="K662" s="58" t="s">
        <v>641</v>
      </c>
      <c r="L662" s="1" t="s">
        <v>59</v>
      </c>
    </row>
    <row r="663" spans="1:12" ht="45" customHeight="1" x14ac:dyDescent="0.2">
      <c r="A663" s="153" cm="1">
        <f t="array" ref="A663">ROW(A663:A663)-4</f>
        <v>659</v>
      </c>
      <c r="B663" s="131" t="s">
        <v>2507</v>
      </c>
      <c r="C663" s="11" t="s">
        <v>12</v>
      </c>
      <c r="D663" s="1">
        <v>1167100</v>
      </c>
      <c r="E663" s="105" t="s">
        <v>53</v>
      </c>
      <c r="F663" s="17" t="s">
        <v>63</v>
      </c>
      <c r="G663" s="94">
        <v>1300025</v>
      </c>
      <c r="H663" s="1" t="s">
        <v>2460</v>
      </c>
      <c r="I663" s="1" t="s">
        <v>2501</v>
      </c>
      <c r="J663" s="115" t="s">
        <v>2506</v>
      </c>
      <c r="K663" s="58" t="s">
        <v>2323</v>
      </c>
      <c r="L663" s="1" t="s">
        <v>59</v>
      </c>
    </row>
    <row r="664" spans="1:12" ht="45" customHeight="1" x14ac:dyDescent="0.2">
      <c r="A664" s="153" cm="1">
        <f t="array" ref="A664">ROW(A664:A664)-4</f>
        <v>660</v>
      </c>
      <c r="B664" s="131" t="s">
        <v>2513</v>
      </c>
      <c r="C664" s="11" t="s">
        <v>1215</v>
      </c>
      <c r="D664" s="1" t="s">
        <v>2508</v>
      </c>
      <c r="E664" s="105" t="s">
        <v>2510</v>
      </c>
      <c r="F664" s="58" t="s">
        <v>2512</v>
      </c>
      <c r="G664" s="94">
        <v>25725095</v>
      </c>
      <c r="H664" s="1" t="s">
        <v>2436</v>
      </c>
      <c r="I664" s="1" t="s">
        <v>2511</v>
      </c>
      <c r="J664" s="115" t="s">
        <v>2509</v>
      </c>
      <c r="K664" s="1" t="s">
        <v>712</v>
      </c>
      <c r="L664" s="1" t="s">
        <v>18</v>
      </c>
    </row>
    <row r="665" spans="1:12" ht="45" customHeight="1" x14ac:dyDescent="0.2">
      <c r="A665" s="154" cm="1">
        <f t="array" ref="A665">ROW(A665:A665)-4</f>
        <v>661</v>
      </c>
      <c r="B665" s="38" t="s">
        <v>2514</v>
      </c>
      <c r="C665" s="17" t="s">
        <v>12</v>
      </c>
      <c r="D665" s="1">
        <v>1173838</v>
      </c>
      <c r="E665" s="34" t="s">
        <v>53</v>
      </c>
      <c r="F665" s="34" t="s">
        <v>2515</v>
      </c>
      <c r="G665" s="94">
        <v>8854484</v>
      </c>
      <c r="H665" s="17" t="s">
        <v>2501</v>
      </c>
      <c r="I665" s="17" t="s">
        <v>2532</v>
      </c>
      <c r="J665" s="58" t="s">
        <v>2516</v>
      </c>
      <c r="K665" s="1" t="s">
        <v>2437</v>
      </c>
      <c r="L665" s="17" t="s">
        <v>59</v>
      </c>
    </row>
    <row r="666" spans="1:12" ht="45" customHeight="1" x14ac:dyDescent="0.2">
      <c r="A666" s="154" cm="1">
        <f t="array" ref="A666">ROW(A666:A666)-4</f>
        <v>662</v>
      </c>
      <c r="B666" s="131" t="s">
        <v>2518</v>
      </c>
      <c r="C666" s="17" t="s">
        <v>12</v>
      </c>
      <c r="D666" s="1">
        <v>1172266</v>
      </c>
      <c r="E666" s="34" t="s">
        <v>53</v>
      </c>
      <c r="F666" s="17" t="s">
        <v>105</v>
      </c>
      <c r="G666" s="94">
        <v>8306252</v>
      </c>
      <c r="H666" s="17" t="s">
        <v>2443</v>
      </c>
      <c r="I666" s="17" t="s">
        <v>2531</v>
      </c>
      <c r="J666" s="115" t="s">
        <v>2517</v>
      </c>
      <c r="K666" s="58" t="s">
        <v>858</v>
      </c>
      <c r="L666" s="17" t="s">
        <v>59</v>
      </c>
    </row>
    <row r="667" spans="1:12" ht="45" customHeight="1" x14ac:dyDescent="0.2">
      <c r="A667" s="154" cm="1">
        <f t="array" ref="A667">ROW(A667:A667)-4</f>
        <v>663</v>
      </c>
      <c r="B667" s="131" t="s">
        <v>2521</v>
      </c>
      <c r="C667" s="19" t="s">
        <v>22</v>
      </c>
      <c r="D667" s="1">
        <v>1170979</v>
      </c>
      <c r="E667" s="34" t="s">
        <v>53</v>
      </c>
      <c r="F667" s="17" t="s">
        <v>2519</v>
      </c>
      <c r="G667" s="94">
        <v>6994318</v>
      </c>
      <c r="H667" s="17" t="s">
        <v>2501</v>
      </c>
      <c r="I667" s="17" t="s">
        <v>2532</v>
      </c>
      <c r="J667" s="115" t="s">
        <v>2520</v>
      </c>
      <c r="K667" s="58" t="s">
        <v>1386</v>
      </c>
      <c r="L667" s="17" t="s">
        <v>59</v>
      </c>
    </row>
    <row r="668" spans="1:12" ht="45" customHeight="1" x14ac:dyDescent="0.2">
      <c r="A668" s="154" cm="1">
        <f t="array" ref="A668">ROW(A668:A668)-4</f>
        <v>664</v>
      </c>
      <c r="B668" s="131" t="s">
        <v>2522</v>
      </c>
      <c r="C668" s="19" t="s">
        <v>22</v>
      </c>
      <c r="D668" s="1">
        <v>1171198</v>
      </c>
      <c r="E668" s="34" t="s">
        <v>53</v>
      </c>
      <c r="F668" s="17" t="s">
        <v>2519</v>
      </c>
      <c r="G668" s="94">
        <v>6573432</v>
      </c>
      <c r="H668" s="17" t="s">
        <v>2501</v>
      </c>
      <c r="I668" s="17" t="s">
        <v>2532</v>
      </c>
      <c r="J668" s="115" t="s">
        <v>2523</v>
      </c>
      <c r="K668" s="58" t="s">
        <v>1386</v>
      </c>
      <c r="L668" s="17" t="s">
        <v>59</v>
      </c>
    </row>
    <row r="669" spans="1:12" ht="45" customHeight="1" x14ac:dyDescent="0.2">
      <c r="A669" s="154" cm="1">
        <f t="array" ref="A669">ROW(A669:A669)-4</f>
        <v>665</v>
      </c>
      <c r="B669" s="131" t="s">
        <v>2527</v>
      </c>
      <c r="C669" s="17" t="s">
        <v>12</v>
      </c>
      <c r="D669" s="1">
        <v>1167662</v>
      </c>
      <c r="E669" s="34" t="s">
        <v>53</v>
      </c>
      <c r="F669" s="84" t="s">
        <v>2526</v>
      </c>
      <c r="G669" s="94">
        <v>1943360</v>
      </c>
      <c r="H669" s="17" t="s">
        <v>2501</v>
      </c>
      <c r="I669" s="17" t="s">
        <v>2532</v>
      </c>
      <c r="J669" s="115" t="s">
        <v>2524</v>
      </c>
      <c r="K669" s="58" t="s">
        <v>2525</v>
      </c>
      <c r="L669" s="17" t="s">
        <v>59</v>
      </c>
    </row>
    <row r="670" spans="1:12" ht="45" customHeight="1" x14ac:dyDescent="0.2">
      <c r="A670" s="154" cm="1">
        <f t="array" ref="A670">ROW(A670:A670)-4</f>
        <v>666</v>
      </c>
      <c r="B670" s="1" t="s">
        <v>2536</v>
      </c>
      <c r="C670" s="11" t="s">
        <v>41</v>
      </c>
      <c r="D670" s="1" t="s">
        <v>2533</v>
      </c>
      <c r="E670" s="105" t="s">
        <v>1842</v>
      </c>
      <c r="F670" s="58" t="s">
        <v>2535</v>
      </c>
      <c r="G670" s="94">
        <v>26003208</v>
      </c>
      <c r="H670" s="17" t="s">
        <v>2529</v>
      </c>
      <c r="I670" s="17" t="s">
        <v>2530</v>
      </c>
      <c r="J670" s="115" t="s">
        <v>2528</v>
      </c>
      <c r="K670" s="1" t="s">
        <v>2534</v>
      </c>
      <c r="L670" s="1" t="s">
        <v>76</v>
      </c>
    </row>
    <row r="671" spans="1:12" ht="42.75" customHeight="1" x14ac:dyDescent="0.2">
      <c r="A671" s="154" cm="1">
        <f t="array" ref="A671">ROW(A671:A671)-4</f>
        <v>667</v>
      </c>
      <c r="B671" s="1" t="s">
        <v>2541</v>
      </c>
      <c r="C671" s="11" t="s">
        <v>47</v>
      </c>
      <c r="D671" s="1" t="s">
        <v>2538</v>
      </c>
      <c r="E671" s="105" t="s">
        <v>1875</v>
      </c>
      <c r="F671" s="58" t="s">
        <v>2542</v>
      </c>
      <c r="G671" s="94">
        <v>2218431</v>
      </c>
      <c r="H671" s="17" t="s">
        <v>2539</v>
      </c>
      <c r="I671" s="17" t="s">
        <v>2540</v>
      </c>
      <c r="J671" s="115" t="s">
        <v>2537</v>
      </c>
      <c r="K671" s="1" t="s">
        <v>439</v>
      </c>
      <c r="L671" s="1" t="s">
        <v>18</v>
      </c>
    </row>
    <row r="672" spans="1:12" ht="42.75" customHeight="1" x14ac:dyDescent="0.2">
      <c r="A672" s="155" cm="1">
        <f t="array" ref="A672">ROW(A672:A672)-4</f>
        <v>668</v>
      </c>
      <c r="B672" s="52" t="s">
        <v>2545</v>
      </c>
      <c r="C672" s="17" t="s">
        <v>12</v>
      </c>
      <c r="D672" s="1">
        <v>1173648</v>
      </c>
      <c r="E672" s="58" t="s">
        <v>53</v>
      </c>
      <c r="F672" s="58" t="s">
        <v>904</v>
      </c>
      <c r="G672" s="94">
        <v>44791953</v>
      </c>
      <c r="H672" s="84" t="s">
        <v>2529</v>
      </c>
      <c r="I672" s="84" t="s">
        <v>2544</v>
      </c>
      <c r="J672" s="58" t="s">
        <v>2543</v>
      </c>
      <c r="K672" s="58" t="s">
        <v>903</v>
      </c>
      <c r="L672" s="1" t="s">
        <v>59</v>
      </c>
    </row>
    <row r="673" spans="1:12" ht="42.75" customHeight="1" x14ac:dyDescent="0.2">
      <c r="A673" s="155" cm="1">
        <f t="array" ref="A673">ROW(A673:A673)-4</f>
        <v>669</v>
      </c>
      <c r="B673" s="32" t="s">
        <v>2549</v>
      </c>
      <c r="C673" s="17" t="s">
        <v>12</v>
      </c>
      <c r="D673" s="1">
        <v>1173241</v>
      </c>
      <c r="E673" s="17" t="s">
        <v>53</v>
      </c>
      <c r="F673" s="34" t="s">
        <v>383</v>
      </c>
      <c r="G673" s="97">
        <v>40081002</v>
      </c>
      <c r="H673" s="84" t="s">
        <v>2548</v>
      </c>
      <c r="I673" s="84" t="s">
        <v>2532</v>
      </c>
      <c r="J673" s="58" t="s">
        <v>2547</v>
      </c>
      <c r="K673" s="58" t="s">
        <v>2546</v>
      </c>
      <c r="L673" s="17" t="s">
        <v>59</v>
      </c>
    </row>
    <row r="674" spans="1:12" ht="42.75" customHeight="1" x14ac:dyDescent="0.2">
      <c r="A674" s="155" cm="1">
        <f t="array" ref="A674">ROW(A674:A674)-4</f>
        <v>670</v>
      </c>
      <c r="B674" s="1" t="s">
        <v>2551</v>
      </c>
      <c r="C674" s="11" t="s">
        <v>46</v>
      </c>
      <c r="D674" s="1">
        <v>1169007</v>
      </c>
      <c r="E674" s="17" t="s">
        <v>53</v>
      </c>
      <c r="F674" s="34" t="s">
        <v>394</v>
      </c>
      <c r="G674" s="94">
        <v>7560306</v>
      </c>
      <c r="H674" s="84" t="s">
        <v>2529</v>
      </c>
      <c r="I674" s="84" t="s">
        <v>2544</v>
      </c>
      <c r="J674" s="115" t="s">
        <v>2550</v>
      </c>
      <c r="K674" s="58" t="s">
        <v>1163</v>
      </c>
      <c r="L674" s="17" t="s">
        <v>59</v>
      </c>
    </row>
    <row r="675" spans="1:12" ht="42.75" customHeight="1" x14ac:dyDescent="0.2">
      <c r="A675" s="155" cm="1">
        <f t="array" ref="A675">ROW(A675:A675)-4</f>
        <v>671</v>
      </c>
      <c r="B675" s="1" t="s">
        <v>2557</v>
      </c>
      <c r="C675" s="11" t="s">
        <v>19</v>
      </c>
      <c r="D675" s="1" t="s">
        <v>2552</v>
      </c>
      <c r="E675" s="105" t="s">
        <v>2556</v>
      </c>
      <c r="F675" s="58" t="s">
        <v>2553</v>
      </c>
      <c r="G675" s="94">
        <v>37237242</v>
      </c>
      <c r="H675" s="84" t="s">
        <v>2530</v>
      </c>
      <c r="I675" s="84" t="s">
        <v>2544</v>
      </c>
      <c r="J675" s="115" t="s">
        <v>2554</v>
      </c>
      <c r="K675" s="1" t="s">
        <v>2555</v>
      </c>
      <c r="L675" s="1" t="s">
        <v>18</v>
      </c>
    </row>
    <row r="676" spans="1:12" ht="42.75" customHeight="1" x14ac:dyDescent="0.2">
      <c r="A676" s="155" cm="1">
        <f t="array" ref="A676">ROW(A676:A676)-4</f>
        <v>672</v>
      </c>
      <c r="B676" s="1" t="s">
        <v>2558</v>
      </c>
      <c r="C676" s="19" t="s">
        <v>22</v>
      </c>
      <c r="D676" s="1">
        <v>1168342</v>
      </c>
      <c r="E676" s="105" t="s">
        <v>53</v>
      </c>
      <c r="F676" s="58" t="s">
        <v>2559</v>
      </c>
      <c r="G676" s="94">
        <v>6044153</v>
      </c>
      <c r="H676" s="84" t="s">
        <v>2539</v>
      </c>
      <c r="I676" s="84" t="s">
        <v>2544</v>
      </c>
      <c r="J676" s="115" t="s">
        <v>2560</v>
      </c>
      <c r="K676" s="58" t="s">
        <v>2561</v>
      </c>
      <c r="L676" s="1" t="s">
        <v>59</v>
      </c>
    </row>
    <row r="677" spans="1:12" ht="42.75" customHeight="1" x14ac:dyDescent="0.2">
      <c r="A677" s="155" cm="1">
        <f t="array" ref="A677">ROW(A677:A677)-4</f>
        <v>673</v>
      </c>
      <c r="B677" s="1" t="s">
        <v>2565</v>
      </c>
      <c r="C677" s="11" t="s">
        <v>46</v>
      </c>
      <c r="D677" s="1">
        <v>1174304</v>
      </c>
      <c r="E677" s="105" t="s">
        <v>53</v>
      </c>
      <c r="F677" s="58" t="s">
        <v>2562</v>
      </c>
      <c r="G677" s="94">
        <v>3561496</v>
      </c>
      <c r="H677" s="84" t="s">
        <v>2539</v>
      </c>
      <c r="I677" s="84" t="s">
        <v>2544</v>
      </c>
      <c r="J677" s="115" t="s">
        <v>2564</v>
      </c>
      <c r="K677" s="58" t="s">
        <v>2563</v>
      </c>
      <c r="L677" s="1" t="s">
        <v>59</v>
      </c>
    </row>
    <row r="678" spans="1:12" ht="42.75" customHeight="1" x14ac:dyDescent="0.2">
      <c r="A678" s="155" cm="1">
        <f t="array" ref="A678">ROW(A678:A678)-4</f>
        <v>674</v>
      </c>
      <c r="B678" s="131" t="s">
        <v>2567</v>
      </c>
      <c r="C678" s="11" t="s">
        <v>32</v>
      </c>
      <c r="D678" s="11" t="s">
        <v>2566</v>
      </c>
      <c r="E678" s="105" t="s">
        <v>2453</v>
      </c>
      <c r="F678" s="58" t="s">
        <v>2452</v>
      </c>
      <c r="G678" s="94">
        <v>2867736</v>
      </c>
      <c r="H678" s="84" t="s">
        <v>2344</v>
      </c>
      <c r="I678" s="17" t="s">
        <v>2530</v>
      </c>
      <c r="J678" s="115" t="s">
        <v>2568</v>
      </c>
      <c r="K678" s="1" t="s">
        <v>2491</v>
      </c>
      <c r="L678" s="1" t="s">
        <v>76</v>
      </c>
    </row>
    <row r="679" spans="1:12" ht="42.75" customHeight="1" x14ac:dyDescent="0.2">
      <c r="A679" s="155" cm="1">
        <f t="array" ref="A679">ROW(A679:A679)-4</f>
        <v>675</v>
      </c>
      <c r="B679" s="1" t="s">
        <v>2569</v>
      </c>
      <c r="C679" s="17" t="s">
        <v>12</v>
      </c>
      <c r="D679" s="1">
        <v>1173672</v>
      </c>
      <c r="E679" s="105" t="s">
        <v>53</v>
      </c>
      <c r="F679" s="58" t="s">
        <v>1248</v>
      </c>
      <c r="G679" s="94">
        <v>3534482</v>
      </c>
      <c r="H679" s="84" t="s">
        <v>2539</v>
      </c>
      <c r="I679" s="17" t="s">
        <v>2544</v>
      </c>
      <c r="J679" s="115" t="s">
        <v>2570</v>
      </c>
      <c r="K679" s="58" t="s">
        <v>358</v>
      </c>
      <c r="L679" s="1" t="s">
        <v>59</v>
      </c>
    </row>
    <row r="680" spans="1:12" ht="42.75" customHeight="1" x14ac:dyDescent="0.2">
      <c r="A680" s="156" cm="1">
        <f t="array" ref="A680">ROW(A680:A680)-4</f>
        <v>676</v>
      </c>
      <c r="B680" s="114" t="s">
        <v>2571</v>
      </c>
      <c r="C680" s="17" t="s">
        <v>12</v>
      </c>
      <c r="D680" s="1">
        <v>1175067</v>
      </c>
      <c r="E680" s="17" t="s">
        <v>53</v>
      </c>
      <c r="F680" s="17" t="s">
        <v>2152</v>
      </c>
      <c r="G680" s="94">
        <v>13809587</v>
      </c>
      <c r="H680" s="17" t="s">
        <v>2540</v>
      </c>
      <c r="I680" s="17" t="s">
        <v>2573</v>
      </c>
      <c r="J680" s="115" t="s">
        <v>2572</v>
      </c>
      <c r="K680" s="58" t="s">
        <v>778</v>
      </c>
      <c r="L680" s="1" t="s">
        <v>59</v>
      </c>
    </row>
    <row r="681" spans="1:12" ht="42.75" customHeight="1" x14ac:dyDescent="0.2">
      <c r="A681" s="156" cm="1">
        <f t="array" ref="A681">ROW(A681:A681)-4</f>
        <v>677</v>
      </c>
      <c r="B681" s="1" t="s">
        <v>2574</v>
      </c>
      <c r="C681" s="17" t="s">
        <v>12</v>
      </c>
      <c r="D681" s="1" t="s">
        <v>2575</v>
      </c>
      <c r="E681" s="17" t="s">
        <v>53</v>
      </c>
      <c r="F681" s="58" t="s">
        <v>1248</v>
      </c>
      <c r="G681" s="94">
        <v>5870494</v>
      </c>
      <c r="H681" s="17" t="s">
        <v>2540</v>
      </c>
      <c r="I681" s="17" t="s">
        <v>2573</v>
      </c>
      <c r="J681" s="115" t="s">
        <v>2576</v>
      </c>
      <c r="K681" s="58" t="s">
        <v>1472</v>
      </c>
      <c r="L681" s="1" t="s">
        <v>59</v>
      </c>
    </row>
    <row r="682" spans="1:12" ht="42.75" customHeight="1" x14ac:dyDescent="0.2">
      <c r="A682" s="156" cm="1">
        <f t="array" ref="A682">ROW(A682:A682)-4</f>
        <v>678</v>
      </c>
      <c r="B682" s="1" t="s">
        <v>2577</v>
      </c>
      <c r="C682" s="17" t="s">
        <v>12</v>
      </c>
      <c r="D682" s="1">
        <v>1168542</v>
      </c>
      <c r="E682" s="17" t="s">
        <v>53</v>
      </c>
      <c r="F682" s="17" t="s">
        <v>100</v>
      </c>
      <c r="G682" s="94">
        <v>3241536</v>
      </c>
      <c r="H682" s="17" t="s">
        <v>2540</v>
      </c>
      <c r="I682" s="17" t="s">
        <v>2573</v>
      </c>
      <c r="J682" s="115" t="s">
        <v>2578</v>
      </c>
      <c r="K682" s="58" t="s">
        <v>102</v>
      </c>
      <c r="L682" s="1" t="s">
        <v>59</v>
      </c>
    </row>
    <row r="683" spans="1:12" ht="42.75" customHeight="1" x14ac:dyDescent="0.2">
      <c r="A683" s="156" cm="1">
        <f t="array" ref="A683">ROW(A683:A683)-4</f>
        <v>679</v>
      </c>
      <c r="B683" s="1" t="s">
        <v>2579</v>
      </c>
      <c r="C683" s="11" t="s">
        <v>23</v>
      </c>
      <c r="D683" s="1" t="s">
        <v>2584</v>
      </c>
      <c r="E683" s="105" t="s">
        <v>2585</v>
      </c>
      <c r="F683" s="58" t="s">
        <v>2580</v>
      </c>
      <c r="G683" s="94">
        <v>7129306</v>
      </c>
      <c r="H683" s="17" t="s">
        <v>2581</v>
      </c>
      <c r="I683" s="17" t="s">
        <v>2582</v>
      </c>
      <c r="J683" s="115" t="s">
        <v>2583</v>
      </c>
      <c r="K683" s="1" t="s">
        <v>337</v>
      </c>
      <c r="L683" s="1" t="s">
        <v>18</v>
      </c>
    </row>
    <row r="684" spans="1:12" ht="42.75" customHeight="1" x14ac:dyDescent="0.2">
      <c r="A684" s="156" cm="1">
        <f t="array" ref="A684">ROW(A684:A684)-4</f>
        <v>680</v>
      </c>
      <c r="B684" s="1" t="s">
        <v>2589</v>
      </c>
      <c r="C684" s="11" t="s">
        <v>47</v>
      </c>
      <c r="D684" s="1" t="s">
        <v>2586</v>
      </c>
      <c r="E684" s="105" t="s">
        <v>1875</v>
      </c>
      <c r="F684" s="58" t="s">
        <v>2587</v>
      </c>
      <c r="G684" s="94">
        <v>1812438</v>
      </c>
      <c r="H684" s="17" t="s">
        <v>2540</v>
      </c>
      <c r="I684" s="17" t="s">
        <v>2532</v>
      </c>
      <c r="J684" s="115" t="s">
        <v>2588</v>
      </c>
      <c r="K684" s="1" t="s">
        <v>439</v>
      </c>
      <c r="L684" s="1" t="s">
        <v>18</v>
      </c>
    </row>
    <row r="685" spans="1:12" ht="42.75" customHeight="1" x14ac:dyDescent="0.2">
      <c r="A685" s="156" cm="1">
        <f t="array" ref="A685">ROW(A685:A685)-4</f>
        <v>681</v>
      </c>
      <c r="B685" s="1" t="s">
        <v>2590</v>
      </c>
      <c r="C685" s="11" t="s">
        <v>32</v>
      </c>
      <c r="D685" s="1" t="s">
        <v>2591</v>
      </c>
      <c r="E685" s="105" t="s">
        <v>2594</v>
      </c>
      <c r="F685" s="58" t="s">
        <v>2593</v>
      </c>
      <c r="G685" s="94">
        <v>1902130</v>
      </c>
      <c r="H685" s="17" t="s">
        <v>2540</v>
      </c>
      <c r="I685" s="17" t="s">
        <v>2532</v>
      </c>
      <c r="J685" s="115" t="s">
        <v>2592</v>
      </c>
      <c r="K685" s="1" t="s">
        <v>2454</v>
      </c>
      <c r="L685" s="1" t="s">
        <v>76</v>
      </c>
    </row>
    <row r="686" spans="1:12" ht="42.75" customHeight="1" x14ac:dyDescent="0.2">
      <c r="A686" s="156" cm="1">
        <f t="array" ref="A686">ROW(A686:A686)-4</f>
        <v>682</v>
      </c>
      <c r="B686" s="1" t="s">
        <v>2595</v>
      </c>
      <c r="C686" s="17" t="s">
        <v>12</v>
      </c>
      <c r="D686" s="1" t="s">
        <v>2596</v>
      </c>
      <c r="E686" s="105" t="s">
        <v>2585</v>
      </c>
      <c r="F686" s="58" t="s">
        <v>2598</v>
      </c>
      <c r="G686" s="94">
        <v>6253090</v>
      </c>
      <c r="H686" s="17" t="s">
        <v>2530</v>
      </c>
      <c r="I686" s="17" t="s">
        <v>2544</v>
      </c>
      <c r="J686" s="115" t="s">
        <v>2597</v>
      </c>
      <c r="K686" s="1" t="s">
        <v>337</v>
      </c>
      <c r="L686" s="1" t="s">
        <v>76</v>
      </c>
    </row>
    <row r="687" spans="1:12" ht="42.75" customHeight="1" x14ac:dyDescent="0.2">
      <c r="A687" s="157" cm="1">
        <f t="array" ref="A687">ROW(A687:A687)-4</f>
        <v>683</v>
      </c>
      <c r="B687" s="52" t="s">
        <v>2599</v>
      </c>
      <c r="C687" s="11" t="s">
        <v>1214</v>
      </c>
      <c r="D687" s="1">
        <v>1178922</v>
      </c>
      <c r="E687" s="105" t="s">
        <v>53</v>
      </c>
      <c r="F687" s="58" t="s">
        <v>1248</v>
      </c>
      <c r="G687" s="94">
        <v>1746394</v>
      </c>
      <c r="H687" s="17" t="s">
        <v>2581</v>
      </c>
      <c r="I687" s="17" t="s">
        <v>2601</v>
      </c>
      <c r="J687" s="159" t="s">
        <v>2600</v>
      </c>
      <c r="K687" s="58" t="s">
        <v>432</v>
      </c>
      <c r="L687" s="1" t="s">
        <v>59</v>
      </c>
    </row>
    <row r="688" spans="1:12" ht="42.75" customHeight="1" x14ac:dyDescent="0.2">
      <c r="A688" s="157" cm="1">
        <f t="array" ref="A688">ROW(A688:A688)-4</f>
        <v>684</v>
      </c>
      <c r="B688" s="1" t="s">
        <v>2602</v>
      </c>
      <c r="C688" s="11" t="s">
        <v>23</v>
      </c>
      <c r="D688" s="1" t="s">
        <v>2603</v>
      </c>
      <c r="E688" s="105" t="s">
        <v>2605</v>
      </c>
      <c r="F688" s="58" t="s">
        <v>2606</v>
      </c>
      <c r="G688" s="94">
        <v>2721732</v>
      </c>
      <c r="H688" s="17" t="s">
        <v>2544</v>
      </c>
      <c r="I688" s="17" t="s">
        <v>2573</v>
      </c>
      <c r="J688" s="115" t="s">
        <v>2604</v>
      </c>
      <c r="K688" s="160" t="s">
        <v>1072</v>
      </c>
      <c r="L688" s="1" t="s">
        <v>18</v>
      </c>
    </row>
    <row r="689" spans="1:12" ht="42.75" customHeight="1" x14ac:dyDescent="0.2">
      <c r="A689" s="157" cm="1">
        <f t="array" ref="A689">ROW(A689:A689)-4</f>
        <v>685</v>
      </c>
      <c r="B689" s="1" t="s">
        <v>2609</v>
      </c>
      <c r="C689" s="11" t="s">
        <v>47</v>
      </c>
      <c r="D689" s="1" t="s">
        <v>2607</v>
      </c>
      <c r="E689" s="105" t="s">
        <v>1875</v>
      </c>
      <c r="F689" s="58" t="s">
        <v>2587</v>
      </c>
      <c r="G689" s="94">
        <v>3635198</v>
      </c>
      <c r="H689" s="17" t="s">
        <v>2581</v>
      </c>
      <c r="I689" s="17" t="s">
        <v>2621</v>
      </c>
      <c r="J689" s="115" t="s">
        <v>2608</v>
      </c>
      <c r="K689" s="1" t="s">
        <v>439</v>
      </c>
      <c r="L689" s="1" t="s">
        <v>18</v>
      </c>
    </row>
    <row r="690" spans="1:12" ht="42.75" customHeight="1" x14ac:dyDescent="0.2">
      <c r="A690" s="157" cm="1">
        <f t="array" ref="A690">ROW(A690:A690)-4</f>
        <v>686</v>
      </c>
      <c r="B690" s="1" t="s">
        <v>2613</v>
      </c>
      <c r="C690" s="11" t="s">
        <v>25</v>
      </c>
      <c r="D690" s="1" t="s">
        <v>2612</v>
      </c>
      <c r="E690" s="105" t="s">
        <v>2605</v>
      </c>
      <c r="F690" s="58" t="s">
        <v>2611</v>
      </c>
      <c r="G690" s="94">
        <v>1006840</v>
      </c>
      <c r="H690" s="17" t="s">
        <v>2582</v>
      </c>
      <c r="I690" s="17" t="s">
        <v>2601</v>
      </c>
      <c r="J690" s="115" t="s">
        <v>2610</v>
      </c>
      <c r="K690" s="1" t="s">
        <v>1072</v>
      </c>
      <c r="L690" s="1" t="s">
        <v>18</v>
      </c>
    </row>
    <row r="691" spans="1:12" ht="42.75" customHeight="1" x14ac:dyDescent="0.2">
      <c r="A691" s="157" cm="1">
        <f t="array" ref="A691">ROW(A691:A691)-4</f>
        <v>687</v>
      </c>
      <c r="B691" s="1" t="s">
        <v>2616</v>
      </c>
      <c r="C691" s="11" t="s">
        <v>32</v>
      </c>
      <c r="D691" s="1" t="s">
        <v>2614</v>
      </c>
      <c r="E691" s="105" t="s">
        <v>2605</v>
      </c>
      <c r="F691" s="58" t="s">
        <v>2611</v>
      </c>
      <c r="G691" s="94">
        <v>1412335</v>
      </c>
      <c r="H691" s="17" t="s">
        <v>2544</v>
      </c>
      <c r="I691" s="17" t="s">
        <v>2573</v>
      </c>
      <c r="J691" s="115" t="s">
        <v>2615</v>
      </c>
      <c r="K691" s="1" t="s">
        <v>1072</v>
      </c>
      <c r="L691" s="1" t="s">
        <v>18</v>
      </c>
    </row>
    <row r="692" spans="1:12" ht="42.75" customHeight="1" x14ac:dyDescent="0.2">
      <c r="A692" s="157" cm="1">
        <f t="array" ref="A692">ROW(A692:A692)-4</f>
        <v>688</v>
      </c>
      <c r="B692" s="1" t="s">
        <v>2620</v>
      </c>
      <c r="C692" s="19" t="s">
        <v>24</v>
      </c>
      <c r="D692" s="1" t="s">
        <v>2617</v>
      </c>
      <c r="E692" s="105" t="s">
        <v>2585</v>
      </c>
      <c r="F692" s="58" t="s">
        <v>2619</v>
      </c>
      <c r="G692" s="94">
        <v>1193199</v>
      </c>
      <c r="H692" s="17" t="s">
        <v>2530</v>
      </c>
      <c r="I692" s="17" t="s">
        <v>2544</v>
      </c>
      <c r="J692" s="115" t="s">
        <v>2618</v>
      </c>
      <c r="K692" s="1" t="s">
        <v>337</v>
      </c>
      <c r="L692" s="1" t="s">
        <v>18</v>
      </c>
    </row>
    <row r="693" spans="1:12" s="5" customFormat="1" ht="42.75" customHeight="1" x14ac:dyDescent="0.2">
      <c r="A693" s="122" cm="1">
        <f t="array" ref="A693">ROW(A693:A693)-4</f>
        <v>689</v>
      </c>
      <c r="B693" s="70" t="s">
        <v>2624</v>
      </c>
      <c r="C693" s="68" t="s">
        <v>12</v>
      </c>
      <c r="D693" s="5">
        <v>1176052</v>
      </c>
      <c r="E693" s="68" t="s">
        <v>53</v>
      </c>
      <c r="F693" s="69" t="s">
        <v>1248</v>
      </c>
      <c r="G693" s="95">
        <v>4565972</v>
      </c>
      <c r="H693" s="68" t="s">
        <v>2582</v>
      </c>
      <c r="I693" s="68" t="s">
        <v>2623</v>
      </c>
      <c r="J693" s="146" t="s">
        <v>2622</v>
      </c>
      <c r="K693" s="69" t="s">
        <v>736</v>
      </c>
      <c r="L693" s="5" t="s">
        <v>59</v>
      </c>
    </row>
    <row r="694" spans="1:12" s="5" customFormat="1" ht="42.75" customHeight="1" x14ac:dyDescent="0.2">
      <c r="A694" s="122" cm="1">
        <f t="array" ref="A694">ROW(A694:A694)-4</f>
        <v>690</v>
      </c>
      <c r="B694" s="5" t="s">
        <v>2625</v>
      </c>
      <c r="C694" s="68" t="s">
        <v>12</v>
      </c>
      <c r="D694" s="5">
        <v>1178014</v>
      </c>
      <c r="E694" s="68" t="s">
        <v>53</v>
      </c>
      <c r="F694" s="68" t="s">
        <v>63</v>
      </c>
      <c r="G694" s="162">
        <v>475278</v>
      </c>
      <c r="H694" s="68" t="s">
        <v>2582</v>
      </c>
      <c r="I694" s="68" t="s">
        <v>2623</v>
      </c>
      <c r="J694" s="146" t="s">
        <v>2626</v>
      </c>
      <c r="K694" s="69" t="s">
        <v>124</v>
      </c>
      <c r="L694" s="5" t="s">
        <v>59</v>
      </c>
    </row>
    <row r="695" spans="1:12" s="5" customFormat="1" ht="42.75" customHeight="1" x14ac:dyDescent="0.2">
      <c r="A695" s="122" cm="1">
        <f t="array" ref="A695">ROW(A695:A695)-4</f>
        <v>691</v>
      </c>
      <c r="B695" s="5" t="s">
        <v>2627</v>
      </c>
      <c r="C695" s="80" t="s">
        <v>20</v>
      </c>
      <c r="D695" s="5">
        <v>1177074</v>
      </c>
      <c r="E695" s="68" t="s">
        <v>53</v>
      </c>
      <c r="F695" s="68" t="s">
        <v>100</v>
      </c>
      <c r="G695" s="95">
        <v>410428</v>
      </c>
      <c r="H695" s="68" t="s">
        <v>2582</v>
      </c>
      <c r="I695" s="68" t="s">
        <v>2623</v>
      </c>
      <c r="J695" s="146" t="s">
        <v>2628</v>
      </c>
      <c r="K695" s="69" t="s">
        <v>1536</v>
      </c>
      <c r="L695" s="5" t="s">
        <v>59</v>
      </c>
    </row>
    <row r="696" spans="1:12" s="5" customFormat="1" ht="42.75" customHeight="1" x14ac:dyDescent="0.2">
      <c r="A696" s="122" cm="1">
        <f t="array" ref="A696">ROW(A696:A696)-4</f>
        <v>692</v>
      </c>
      <c r="B696" s="69" t="s">
        <v>2634</v>
      </c>
      <c r="C696" s="80" t="s">
        <v>32</v>
      </c>
      <c r="D696" s="5" t="s">
        <v>2629</v>
      </c>
      <c r="E696" s="69" t="s">
        <v>2633</v>
      </c>
      <c r="F696" s="69" t="s">
        <v>2633</v>
      </c>
      <c r="G696" s="95">
        <v>2057370</v>
      </c>
      <c r="H696" s="68" t="s">
        <v>2621</v>
      </c>
      <c r="I696" s="68" t="s">
        <v>2623</v>
      </c>
      <c r="J696" s="146" t="s">
        <v>2632</v>
      </c>
      <c r="K696" s="5" t="s">
        <v>2630</v>
      </c>
      <c r="L696" s="5" t="s">
        <v>2631</v>
      </c>
    </row>
    <row r="697" spans="1:12" s="5" customFormat="1" ht="42.75" customHeight="1" x14ac:dyDescent="0.2">
      <c r="A697" s="122" cm="1">
        <f t="array" ref="A697">ROW(A697:A697)-4</f>
        <v>693</v>
      </c>
      <c r="B697" s="5" t="s">
        <v>2635</v>
      </c>
      <c r="C697" s="80" t="s">
        <v>25</v>
      </c>
      <c r="D697" s="5" t="s">
        <v>2638</v>
      </c>
      <c r="E697" s="149" t="s">
        <v>1842</v>
      </c>
      <c r="F697" s="69" t="s">
        <v>2637</v>
      </c>
      <c r="G697" s="95">
        <v>7805364</v>
      </c>
      <c r="H697" s="68" t="s">
        <v>2544</v>
      </c>
      <c r="I697" s="68" t="s">
        <v>2573</v>
      </c>
      <c r="J697" s="146" t="s">
        <v>2636</v>
      </c>
      <c r="L697" s="5" t="s">
        <v>2631</v>
      </c>
    </row>
    <row r="698" spans="1:12" ht="43.5" customHeight="1" x14ac:dyDescent="0.2">
      <c r="A698" s="158" cm="1">
        <f t="array" ref="A698">ROW(A698:A698)-4</f>
        <v>694</v>
      </c>
      <c r="B698" s="1" t="s">
        <v>2640</v>
      </c>
      <c r="C698" s="11" t="s">
        <v>23</v>
      </c>
      <c r="D698" s="1" t="s">
        <v>2639</v>
      </c>
      <c r="E698" s="149" t="s">
        <v>1842</v>
      </c>
      <c r="F698" s="58" t="s">
        <v>2641</v>
      </c>
      <c r="G698" s="94">
        <v>7396314</v>
      </c>
      <c r="H698" s="68" t="s">
        <v>2532</v>
      </c>
      <c r="I698" s="68" t="s">
        <v>2573</v>
      </c>
      <c r="J698" s="115" t="s">
        <v>2642</v>
      </c>
      <c r="L698" s="5" t="s">
        <v>2631</v>
      </c>
    </row>
    <row r="699" spans="1:12" ht="43.5" customHeight="1" x14ac:dyDescent="0.2">
      <c r="A699" s="161" cm="1">
        <f t="array" ref="A699">ROW(A699:A699)-4</f>
        <v>695</v>
      </c>
      <c r="B699" s="52" t="s">
        <v>2648</v>
      </c>
      <c r="C699" s="11" t="s">
        <v>32</v>
      </c>
      <c r="D699" s="1" t="s">
        <v>2647</v>
      </c>
      <c r="E699" s="149" t="s">
        <v>2649</v>
      </c>
      <c r="F699" s="58" t="s">
        <v>2650</v>
      </c>
      <c r="G699" s="94">
        <v>8598277</v>
      </c>
      <c r="H699" s="68" t="s">
        <v>2652</v>
      </c>
      <c r="I699" s="68" t="s">
        <v>2645</v>
      </c>
      <c r="J699" s="115" t="s">
        <v>2643</v>
      </c>
      <c r="K699" s="163" t="s">
        <v>2646</v>
      </c>
      <c r="L699" s="5" t="s">
        <v>2631</v>
      </c>
    </row>
    <row r="700" spans="1:12" ht="43.5" customHeight="1" x14ac:dyDescent="0.2">
      <c r="A700" s="161" cm="1">
        <f t="array" ref="A700">ROW(A700:A700)-4</f>
        <v>696</v>
      </c>
      <c r="B700" s="1" t="s">
        <v>2655</v>
      </c>
      <c r="C700" s="11" t="s">
        <v>47</v>
      </c>
      <c r="D700" s="17" t="s">
        <v>2651</v>
      </c>
      <c r="E700" s="149" t="s">
        <v>1796</v>
      </c>
      <c r="F700" s="58" t="s">
        <v>2044</v>
      </c>
      <c r="G700" s="94">
        <v>1965105</v>
      </c>
      <c r="H700" s="68" t="s">
        <v>2653</v>
      </c>
      <c r="I700" s="68" t="s">
        <v>2644</v>
      </c>
      <c r="J700" s="115" t="s">
        <v>2654</v>
      </c>
      <c r="K700" s="163" t="s">
        <v>2263</v>
      </c>
      <c r="L700" s="1" t="s">
        <v>18</v>
      </c>
    </row>
    <row r="701" spans="1:12" ht="43.5" customHeight="1" x14ac:dyDescent="0.2">
      <c r="A701" s="161" cm="1">
        <f t="array" ref="A701">ROW(A701:A701)-4</f>
        <v>697</v>
      </c>
      <c r="B701" s="1" t="s">
        <v>2659</v>
      </c>
      <c r="C701" s="11" t="s">
        <v>32</v>
      </c>
      <c r="D701" s="1" t="s">
        <v>2658</v>
      </c>
      <c r="E701" s="149" t="s">
        <v>1726</v>
      </c>
      <c r="F701" s="58" t="s">
        <v>2660</v>
      </c>
      <c r="G701" s="94">
        <v>10192416</v>
      </c>
      <c r="H701" s="68" t="s">
        <v>2623</v>
      </c>
      <c r="I701" s="68" t="s">
        <v>2657</v>
      </c>
      <c r="J701" s="115" t="s">
        <v>2656</v>
      </c>
      <c r="K701" s="163" t="s">
        <v>2661</v>
      </c>
      <c r="L701" s="1" t="s">
        <v>18</v>
      </c>
    </row>
    <row r="702" spans="1:12" ht="43.5" customHeight="1" x14ac:dyDescent="0.2">
      <c r="A702" s="161" cm="1">
        <f t="array" ref="A702">ROW(A702:A702)-4</f>
        <v>698</v>
      </c>
      <c r="B702" s="1" t="s">
        <v>2569</v>
      </c>
      <c r="C702" s="17" t="s">
        <v>12</v>
      </c>
      <c r="D702" s="1">
        <v>1181675</v>
      </c>
      <c r="E702" s="105" t="s">
        <v>53</v>
      </c>
      <c r="F702" s="58" t="s">
        <v>1248</v>
      </c>
      <c r="G702" s="94">
        <v>3589440</v>
      </c>
      <c r="H702" s="17" t="s">
        <v>2662</v>
      </c>
      <c r="I702" s="17" t="s">
        <v>2663</v>
      </c>
      <c r="J702" s="115" t="s">
        <v>2664</v>
      </c>
      <c r="K702" s="58" t="s">
        <v>358</v>
      </c>
      <c r="L702" s="3" t="s">
        <v>59</v>
      </c>
    </row>
    <row r="703" spans="1:12" ht="43.5" customHeight="1" x14ac:dyDescent="0.2">
      <c r="A703" s="161" cm="1">
        <f t="array" ref="A703">ROW(A703:A703)-4</f>
        <v>699</v>
      </c>
      <c r="B703" s="1" t="s">
        <v>2667</v>
      </c>
      <c r="C703" s="11" t="s">
        <v>1214</v>
      </c>
      <c r="D703" s="1">
        <v>1173749</v>
      </c>
      <c r="E703" s="105" t="s">
        <v>53</v>
      </c>
      <c r="F703" s="34" t="s">
        <v>821</v>
      </c>
      <c r="G703" s="94">
        <v>2679688</v>
      </c>
      <c r="H703" s="17" t="s">
        <v>2653</v>
      </c>
      <c r="I703" s="17" t="s">
        <v>2666</v>
      </c>
      <c r="J703" s="115" t="s">
        <v>2665</v>
      </c>
      <c r="K703" s="58" t="s">
        <v>822</v>
      </c>
      <c r="L703" s="1" t="s">
        <v>59</v>
      </c>
    </row>
    <row r="704" spans="1:12" ht="43.5" customHeight="1" x14ac:dyDescent="0.2">
      <c r="A704" s="161" cm="1">
        <f t="array" ref="A704">ROW(A704:A704)-4</f>
        <v>700</v>
      </c>
      <c r="B704" s="1" t="s">
        <v>2670</v>
      </c>
      <c r="C704" s="11" t="s">
        <v>46</v>
      </c>
      <c r="D704" s="1">
        <v>1178183</v>
      </c>
      <c r="E704" s="105" t="s">
        <v>53</v>
      </c>
      <c r="F704" s="17" t="s">
        <v>63</v>
      </c>
      <c r="G704" s="94">
        <v>2240519</v>
      </c>
      <c r="H704" s="17" t="s">
        <v>2623</v>
      </c>
      <c r="I704" s="17" t="s">
        <v>2668</v>
      </c>
      <c r="J704" s="115" t="s">
        <v>2669</v>
      </c>
      <c r="K704" s="58" t="s">
        <v>2147</v>
      </c>
      <c r="L704" s="1" t="s">
        <v>59</v>
      </c>
    </row>
    <row r="705" spans="1:12" s="5" customFormat="1" ht="43.5" customHeight="1" x14ac:dyDescent="0.2">
      <c r="A705" s="122" cm="1">
        <f t="array" ref="A705">ROW(A705:A705)-4</f>
        <v>701</v>
      </c>
      <c r="B705" s="70" t="s">
        <v>2671</v>
      </c>
      <c r="C705" s="80" t="s">
        <v>46</v>
      </c>
      <c r="D705" s="5">
        <v>1174011</v>
      </c>
      <c r="E705" s="149" t="s">
        <v>53</v>
      </c>
      <c r="F705" s="68" t="s">
        <v>2419</v>
      </c>
      <c r="G705" s="95">
        <v>20781549</v>
      </c>
      <c r="H705" s="68" t="s">
        <v>2653</v>
      </c>
      <c r="I705" s="68" t="s">
        <v>2666</v>
      </c>
      <c r="J705" s="146" t="s">
        <v>2672</v>
      </c>
      <c r="K705" s="69" t="s">
        <v>2673</v>
      </c>
      <c r="L705" s="5" t="s">
        <v>59</v>
      </c>
    </row>
    <row r="706" spans="1:12" s="5" customFormat="1" ht="43.5" customHeight="1" x14ac:dyDescent="0.2">
      <c r="A706" s="122" cm="1">
        <f t="array" ref="A706">ROW(A706:A706)-4</f>
        <v>702</v>
      </c>
      <c r="B706" s="5" t="s">
        <v>2675</v>
      </c>
      <c r="C706" s="68" t="s">
        <v>12</v>
      </c>
      <c r="D706" s="5">
        <v>1168542</v>
      </c>
      <c r="E706" s="149" t="s">
        <v>53</v>
      </c>
      <c r="F706" s="68" t="s">
        <v>100</v>
      </c>
      <c r="G706" s="95">
        <v>3302622</v>
      </c>
      <c r="H706" s="68" t="s">
        <v>2652</v>
      </c>
      <c r="I706" s="68" t="s">
        <v>2666</v>
      </c>
      <c r="J706" s="146" t="s">
        <v>2674</v>
      </c>
      <c r="K706" s="69" t="s">
        <v>102</v>
      </c>
      <c r="L706" s="5" t="s">
        <v>59</v>
      </c>
    </row>
    <row r="707" spans="1:12" ht="43.5" customHeight="1" x14ac:dyDescent="0.2">
      <c r="A707" s="164" cm="1">
        <f t="array" ref="A707">ROW(A707:A707)-4</f>
        <v>703</v>
      </c>
      <c r="B707" s="1" t="s">
        <v>2679</v>
      </c>
      <c r="C707" s="11" t="s">
        <v>27</v>
      </c>
      <c r="D707" s="1">
        <v>1177460</v>
      </c>
      <c r="E707" s="105" t="s">
        <v>53</v>
      </c>
      <c r="F707" s="17" t="s">
        <v>2678</v>
      </c>
      <c r="G707" s="94">
        <v>4184722</v>
      </c>
      <c r="H707" s="17" t="s">
        <v>2676</v>
      </c>
      <c r="I707" s="17" t="s">
        <v>2663</v>
      </c>
      <c r="J707" s="115" t="s">
        <v>2677</v>
      </c>
      <c r="K707" s="58" t="s">
        <v>181</v>
      </c>
      <c r="L707" s="1" t="s">
        <v>59</v>
      </c>
    </row>
    <row r="708" spans="1:12" ht="43.5" customHeight="1" x14ac:dyDescent="0.2">
      <c r="A708" s="164" cm="1">
        <f t="array" ref="A708">ROW(A708:A708)-4</f>
        <v>704</v>
      </c>
      <c r="B708" s="1" t="s">
        <v>2684</v>
      </c>
      <c r="C708" s="11" t="s">
        <v>32</v>
      </c>
      <c r="D708" s="1" t="s">
        <v>2680</v>
      </c>
      <c r="E708" s="58" t="s">
        <v>2682</v>
      </c>
      <c r="F708" s="84" t="s">
        <v>2683</v>
      </c>
      <c r="G708" s="94">
        <v>2281037</v>
      </c>
      <c r="H708" s="17" t="s">
        <v>2662</v>
      </c>
      <c r="I708" s="17" t="s">
        <v>2666</v>
      </c>
      <c r="J708" s="115" t="s">
        <v>2681</v>
      </c>
      <c r="K708" s="1" t="s">
        <v>274</v>
      </c>
      <c r="L708" s="1" t="s">
        <v>2631</v>
      </c>
    </row>
    <row r="709" spans="1:12" ht="43.5" customHeight="1" x14ac:dyDescent="0.2">
      <c r="A709" s="164" cm="1">
        <f t="array" ref="A709">ROW(A709:A709)-4</f>
        <v>705</v>
      </c>
      <c r="B709" s="1" t="s">
        <v>2690</v>
      </c>
      <c r="C709" s="11" t="s">
        <v>1215</v>
      </c>
      <c r="D709" s="1" t="s">
        <v>2689</v>
      </c>
      <c r="E709" s="11" t="s">
        <v>2686</v>
      </c>
      <c r="F709" s="17" t="s">
        <v>2685</v>
      </c>
      <c r="G709" s="94">
        <v>7200975</v>
      </c>
      <c r="H709" s="17" t="s">
        <v>2601</v>
      </c>
      <c r="I709" s="17" t="s">
        <v>2645</v>
      </c>
      <c r="J709" s="115" t="s">
        <v>2687</v>
      </c>
      <c r="K709" s="1" t="s">
        <v>2688</v>
      </c>
      <c r="L709" s="1" t="s">
        <v>18</v>
      </c>
    </row>
    <row r="710" spans="1:12" ht="43.5" customHeight="1" x14ac:dyDescent="0.2">
      <c r="A710" s="164" cm="1">
        <f t="array" ref="A710">ROW(A710:A710)-4</f>
        <v>706</v>
      </c>
      <c r="B710" s="1" t="s">
        <v>2691</v>
      </c>
      <c r="C710" s="19" t="s">
        <v>24</v>
      </c>
      <c r="D710" s="1" t="s">
        <v>2692</v>
      </c>
      <c r="E710" s="105" t="s">
        <v>482</v>
      </c>
      <c r="F710" s="17" t="s">
        <v>2693</v>
      </c>
      <c r="G710" s="94">
        <v>4003582</v>
      </c>
      <c r="H710" s="17" t="s">
        <v>2662</v>
      </c>
      <c r="I710" s="17" t="s">
        <v>2694</v>
      </c>
      <c r="J710" s="115" t="s">
        <v>2696</v>
      </c>
      <c r="K710" s="1" t="s">
        <v>2695</v>
      </c>
      <c r="L710" s="1" t="s">
        <v>18</v>
      </c>
    </row>
    <row r="711" spans="1:12" ht="43.5" customHeight="1" x14ac:dyDescent="0.2">
      <c r="A711" s="164" cm="1">
        <f t="array" ref="A711">ROW(A711:A711)-4</f>
        <v>707</v>
      </c>
      <c r="B711" s="1" t="s">
        <v>2699</v>
      </c>
      <c r="C711" s="11" t="s">
        <v>25</v>
      </c>
      <c r="D711" s="1" t="s">
        <v>2697</v>
      </c>
      <c r="E711" s="105" t="s">
        <v>482</v>
      </c>
      <c r="F711" s="17" t="s">
        <v>2701</v>
      </c>
      <c r="G711" s="94">
        <v>2923186</v>
      </c>
      <c r="H711" s="17" t="s">
        <v>2662</v>
      </c>
      <c r="I711" s="17" t="s">
        <v>2694</v>
      </c>
      <c r="J711" s="115" t="s">
        <v>2698</v>
      </c>
      <c r="K711" s="1" t="s">
        <v>2695</v>
      </c>
      <c r="L711" s="1" t="s">
        <v>76</v>
      </c>
    </row>
    <row r="712" spans="1:12" ht="43.5" customHeight="1" x14ac:dyDescent="0.2">
      <c r="A712" s="165" cm="1">
        <f t="array" ref="A712">ROW(A712:A712)-4</f>
        <v>708</v>
      </c>
      <c r="B712" s="52" t="s">
        <v>2700</v>
      </c>
      <c r="C712" s="17" t="s">
        <v>47</v>
      </c>
      <c r="D712" s="1">
        <v>1179399</v>
      </c>
      <c r="E712" s="105" t="s">
        <v>53</v>
      </c>
      <c r="F712" s="17" t="s">
        <v>2702</v>
      </c>
      <c r="G712" s="94">
        <v>2435669</v>
      </c>
      <c r="H712" s="17" t="s">
        <v>2645</v>
      </c>
      <c r="I712" s="17" t="s">
        <v>2703</v>
      </c>
      <c r="J712" s="115" t="s">
        <v>2704</v>
      </c>
      <c r="K712" s="58" t="s">
        <v>2705</v>
      </c>
      <c r="L712" s="1" t="s">
        <v>59</v>
      </c>
    </row>
    <row r="713" spans="1:12" ht="43.5" customHeight="1" x14ac:dyDescent="0.2">
      <c r="A713" s="165" cm="1">
        <f t="array" ref="A713">ROW(A713:A713)-4</f>
        <v>709</v>
      </c>
      <c r="B713" s="1" t="s">
        <v>2708</v>
      </c>
      <c r="C713" s="17" t="s">
        <v>22</v>
      </c>
      <c r="D713" s="1">
        <v>1176447</v>
      </c>
      <c r="E713" s="105" t="s">
        <v>53</v>
      </c>
      <c r="F713" s="17" t="s">
        <v>105</v>
      </c>
      <c r="G713" s="94">
        <v>1536959</v>
      </c>
      <c r="H713" s="17" t="s">
        <v>2663</v>
      </c>
      <c r="I713" s="17" t="s">
        <v>2706</v>
      </c>
      <c r="J713" s="115" t="s">
        <v>2707</v>
      </c>
      <c r="K713" s="58" t="s">
        <v>1409</v>
      </c>
      <c r="L713" s="1" t="s">
        <v>59</v>
      </c>
    </row>
    <row r="714" spans="1:12" ht="43.5" customHeight="1" x14ac:dyDescent="0.2">
      <c r="A714" s="165" cm="1">
        <f t="array" ref="A714">ROW(A714:A714)-4</f>
        <v>710</v>
      </c>
      <c r="B714" s="1" t="s">
        <v>2709</v>
      </c>
      <c r="C714" s="17" t="s">
        <v>12</v>
      </c>
      <c r="D714" s="1">
        <v>1182487</v>
      </c>
      <c r="E714" s="105" t="s">
        <v>53</v>
      </c>
      <c r="F714" s="17" t="s">
        <v>2713</v>
      </c>
      <c r="G714" s="94">
        <v>1047089</v>
      </c>
      <c r="H714" s="17" t="s">
        <v>2712</v>
      </c>
      <c r="I714" s="17" t="s">
        <v>2703</v>
      </c>
      <c r="J714" s="115" t="s">
        <v>2711</v>
      </c>
      <c r="K714" s="58" t="s">
        <v>2710</v>
      </c>
      <c r="L714" s="1" t="s">
        <v>59</v>
      </c>
    </row>
    <row r="715" spans="1:12" ht="43.5" customHeight="1" x14ac:dyDescent="0.2">
      <c r="A715" s="165" cm="1">
        <f t="array" ref="A715">ROW(A715:A715)-4</f>
        <v>711</v>
      </c>
      <c r="B715" s="1" t="s">
        <v>2715</v>
      </c>
      <c r="C715" s="11" t="s">
        <v>32</v>
      </c>
      <c r="D715" s="1" t="s">
        <v>2714</v>
      </c>
      <c r="E715" s="105" t="s">
        <v>2718</v>
      </c>
      <c r="F715" s="17" t="s">
        <v>2716</v>
      </c>
      <c r="G715" s="94">
        <v>6062282</v>
      </c>
      <c r="H715" s="17" t="s">
        <v>2668</v>
      </c>
      <c r="I715" s="17" t="s">
        <v>2706</v>
      </c>
      <c r="J715" s="115" t="s">
        <v>2717</v>
      </c>
      <c r="K715" s="1" t="s">
        <v>2719</v>
      </c>
      <c r="L715" s="1" t="s">
        <v>76</v>
      </c>
    </row>
    <row r="716" spans="1:12" ht="43.5" customHeight="1" x14ac:dyDescent="0.2">
      <c r="A716" s="165" cm="1">
        <f t="array" ref="A716">ROW(A716:A716)-4</f>
        <v>712</v>
      </c>
      <c r="B716" s="1" t="s">
        <v>2725</v>
      </c>
      <c r="C716" s="11" t="s">
        <v>32</v>
      </c>
      <c r="D716" s="1" t="s">
        <v>2720</v>
      </c>
      <c r="E716" s="105" t="s">
        <v>2722</v>
      </c>
      <c r="F716" s="17" t="s">
        <v>2724</v>
      </c>
      <c r="G716" s="94">
        <v>1806989</v>
      </c>
      <c r="H716" s="17" t="s">
        <v>2668</v>
      </c>
      <c r="I716" s="17" t="s">
        <v>2706</v>
      </c>
      <c r="J716" s="115" t="s">
        <v>2721</v>
      </c>
      <c r="K716" s="1" t="s">
        <v>2723</v>
      </c>
      <c r="L716" s="1" t="s">
        <v>76</v>
      </c>
    </row>
    <row r="717" spans="1:12" ht="43.5" customHeight="1" x14ac:dyDescent="0.2">
      <c r="A717" s="165" cm="1">
        <f t="array" ref="A717">ROW(A717:A717)-4</f>
        <v>713</v>
      </c>
      <c r="B717" s="1" t="s">
        <v>2730</v>
      </c>
      <c r="C717" s="17" t="s">
        <v>666</v>
      </c>
      <c r="D717" s="1" t="s">
        <v>2726</v>
      </c>
      <c r="E717" s="105" t="s">
        <v>2727</v>
      </c>
      <c r="F717" s="17" t="s">
        <v>1507</v>
      </c>
      <c r="G717" s="94">
        <v>2071297</v>
      </c>
      <c r="H717" s="17" t="s">
        <v>2694</v>
      </c>
      <c r="I717" s="17" t="s">
        <v>2728</v>
      </c>
      <c r="J717" s="115" t="s">
        <v>2729</v>
      </c>
      <c r="K717" s="1" t="s">
        <v>112</v>
      </c>
      <c r="L717" s="1" t="s">
        <v>76</v>
      </c>
    </row>
    <row r="718" spans="1:12" ht="46.5" customHeight="1" x14ac:dyDescent="0.2">
      <c r="A718" s="166" cm="1">
        <f t="array" ref="A718">ROW(A718:A718)-4</f>
        <v>714</v>
      </c>
      <c r="B718" s="52" t="s">
        <v>2731</v>
      </c>
      <c r="C718" s="11" t="s">
        <v>46</v>
      </c>
      <c r="D718" s="1" t="s">
        <v>2732</v>
      </c>
      <c r="E718" s="105" t="s">
        <v>53</v>
      </c>
      <c r="F718" s="17" t="s">
        <v>2733</v>
      </c>
      <c r="G718" s="94">
        <v>325817203</v>
      </c>
      <c r="H718" s="17" t="s">
        <v>2694</v>
      </c>
      <c r="I718" s="17" t="s">
        <v>2703</v>
      </c>
      <c r="J718" s="115" t="s">
        <v>2734</v>
      </c>
      <c r="K718" s="58" t="s">
        <v>2735</v>
      </c>
      <c r="L718" s="1" t="s">
        <v>59</v>
      </c>
    </row>
    <row r="719" spans="1:12" ht="43.5" customHeight="1" x14ac:dyDescent="0.2">
      <c r="A719" s="167" cm="1">
        <f t="array" ref="A719">ROW(A719:A719)-4</f>
        <v>715</v>
      </c>
      <c r="B719" s="1" t="s">
        <v>2739</v>
      </c>
      <c r="C719" s="19" t="s">
        <v>22</v>
      </c>
      <c r="D719" s="1">
        <v>1178751</v>
      </c>
      <c r="E719" s="105" t="s">
        <v>53</v>
      </c>
      <c r="F719" s="17" t="s">
        <v>105</v>
      </c>
      <c r="G719" s="94">
        <v>3615112</v>
      </c>
      <c r="H719" s="17" t="s">
        <v>2736</v>
      </c>
      <c r="I719" s="17" t="s">
        <v>2737</v>
      </c>
      <c r="J719" s="115" t="s">
        <v>2738</v>
      </c>
      <c r="K719" s="58" t="s">
        <v>965</v>
      </c>
      <c r="L719" s="1" t="s">
        <v>59</v>
      </c>
    </row>
    <row r="720" spans="1:12" ht="43.5" customHeight="1" x14ac:dyDescent="0.2">
      <c r="A720" s="167" cm="1">
        <f t="array" ref="A720">ROW(A720:A720)-4</f>
        <v>716</v>
      </c>
      <c r="B720" s="1" t="s">
        <v>2741</v>
      </c>
      <c r="C720" s="17" t="s">
        <v>12</v>
      </c>
      <c r="D720" s="1">
        <v>1184862</v>
      </c>
      <c r="E720" s="105" t="s">
        <v>53</v>
      </c>
      <c r="F720" s="34" t="s">
        <v>383</v>
      </c>
      <c r="G720" s="94">
        <v>1357830</v>
      </c>
      <c r="H720" s="17" t="s">
        <v>2736</v>
      </c>
      <c r="I720" s="17" t="s">
        <v>2737</v>
      </c>
      <c r="J720" s="115" t="s">
        <v>2740</v>
      </c>
      <c r="K720" s="58" t="s">
        <v>1347</v>
      </c>
      <c r="L720" s="1" t="s">
        <v>59</v>
      </c>
    </row>
    <row r="721" spans="1:12" ht="43.5" customHeight="1" x14ac:dyDescent="0.2">
      <c r="A721" s="167" cm="1">
        <f t="array" ref="A721">ROW(A721:A721)-4</f>
        <v>717</v>
      </c>
      <c r="B721" s="92" t="s">
        <v>2744</v>
      </c>
      <c r="C721" s="11" t="s">
        <v>31</v>
      </c>
      <c r="D721" s="1" t="s">
        <v>2742</v>
      </c>
      <c r="E721" s="105" t="s">
        <v>482</v>
      </c>
      <c r="F721" s="1" t="s">
        <v>2745</v>
      </c>
      <c r="G721" s="94">
        <v>4189538</v>
      </c>
      <c r="H721" s="17" t="s">
        <v>2736</v>
      </c>
      <c r="I721" s="17" t="s">
        <v>2706</v>
      </c>
      <c r="J721" s="115" t="s">
        <v>2743</v>
      </c>
      <c r="K721" s="1" t="s">
        <v>697</v>
      </c>
      <c r="L721" s="1" t="s">
        <v>18</v>
      </c>
    </row>
    <row r="722" spans="1:12" ht="43.5" customHeight="1" x14ac:dyDescent="0.2">
      <c r="A722" s="167" cm="1">
        <f t="array" ref="A722">ROW(A722:A722)-4</f>
        <v>718</v>
      </c>
      <c r="B722" s="1" t="s">
        <v>2750</v>
      </c>
      <c r="C722" s="11" t="s">
        <v>32</v>
      </c>
      <c r="D722" s="1" t="s">
        <v>2746</v>
      </c>
      <c r="E722" s="105" t="s">
        <v>2351</v>
      </c>
      <c r="F722" s="17" t="s">
        <v>2749</v>
      </c>
      <c r="G722" s="94">
        <v>7197672</v>
      </c>
      <c r="H722" s="17" t="s">
        <v>2736</v>
      </c>
      <c r="I722" s="17" t="s">
        <v>2748</v>
      </c>
      <c r="J722" s="115" t="s">
        <v>2747</v>
      </c>
      <c r="K722" s="1" t="s">
        <v>512</v>
      </c>
      <c r="L722" s="1" t="s">
        <v>76</v>
      </c>
    </row>
    <row r="723" spans="1:12" ht="42.75" customHeight="1" thickBot="1" x14ac:dyDescent="0.25">
      <c r="A723" s="148"/>
      <c r="B723" s="31" t="s">
        <v>1634</v>
      </c>
      <c r="C723" s="90"/>
      <c r="D723" s="91"/>
      <c r="G723" s="94"/>
      <c r="H723" s="17"/>
      <c r="I723" s="17"/>
      <c r="J723" s="115"/>
    </row>
    <row r="724" spans="1:12" ht="30" customHeight="1" thickBot="1" x14ac:dyDescent="0.25">
      <c r="J724" s="69"/>
      <c r="K724" s="58"/>
      <c r="L724" s="58"/>
    </row>
    <row r="725" spans="1:12" x14ac:dyDescent="0.2">
      <c r="K725" s="50" t="s">
        <v>48</v>
      </c>
    </row>
    <row r="726" spans="1:12" x14ac:dyDescent="0.2">
      <c r="K726" s="51" t="s">
        <v>49</v>
      </c>
    </row>
    <row r="727" spans="1:12" ht="20.25" thickBot="1" x14ac:dyDescent="0.25">
      <c r="K727" s="64" t="s">
        <v>50</v>
      </c>
    </row>
  </sheetData>
  <mergeCells count="3">
    <mergeCell ref="A3:L3"/>
    <mergeCell ref="A2:L2"/>
    <mergeCell ref="A1:L1"/>
  </mergeCells>
  <phoneticPr fontId="6" type="noConversion"/>
  <dataValidations count="1">
    <dataValidation type="list" allowBlank="1" showInputMessage="1" showErrorMessage="1" sqref="D4:D13 G97:G112 G14:G94 D95:D96 D564 G673" xr:uid="{00000000-0002-0000-0000-000000000000}">
      <formula1>$D$4:$D$864</formula1>
    </dataValidation>
  </dataValidations>
  <hyperlinks>
    <hyperlink ref="K726" r:id="rId1" xr:uid="{00000000-0004-0000-0000-000000000000}"/>
    <hyperlink ref="K727" r:id="rId2" xr:uid="{00000000-0004-0000-0000-000001000000}"/>
    <hyperlink ref="J341" r:id="rId3" location="/ext(popup:item/1136495/advert)?tabs=advert&amp;pfrom=100000000&amp;adst=PUBLISHED&amp;lst=PUBLISHED&amp;sort=sumTruNoNds,desc&amp;page=1" xr:uid="{00000000-0004-0000-0000-000002000000}"/>
    <hyperlink ref="K227" r:id="rId4" xr:uid="{00000000-0004-0000-0000-000003000000}"/>
    <hyperlink ref="J228" r:id="rId5" xr:uid="{00000000-0004-0000-0000-000004000000}"/>
    <hyperlink ref="J230" r:id="rId6" xr:uid="{00000000-0004-0000-0000-000005000000}"/>
    <hyperlink ref="K231" r:id="rId7" xr:uid="{00000000-0004-0000-0000-000006000000}"/>
    <hyperlink ref="J239" r:id="rId8" xr:uid="{00000000-0004-0000-0000-000007000000}"/>
    <hyperlink ref="D447" r:id="rId9" display="https://goszakup.gov.kz/ru/announce/index/15317008" xr:uid="{00000000-0004-0000-0000-000008000000}"/>
    <hyperlink ref="K530" r:id="rId10" xr:uid="{00000000-0004-0000-0000-000009000000}"/>
    <hyperlink ref="J687" r:id="rId11" location="/ext(popup:item/1178922/advert)?tabs=advert&amp;pfrom=100000000&amp;adst=PUBLISHED&amp;lst=PUBLISHED&amp;sort=sumTruNoNds,desc&amp;page=4" xr:uid="{00000000-0004-0000-0000-00000A000000}"/>
    <hyperlink ref="K688" r:id="rId12" xr:uid="{00000000-0004-0000-0000-00000B000000}"/>
  </hyperlinks>
  <pageMargins left="0.7" right="0.7" top="0.75" bottom="0.75" header="0.3" footer="0.3"/>
  <pageSetup paperSize="9" scale="35" fitToHeight="0" orientation="landscape" r:id="rId13"/>
  <drawing r:id="rId14"/>
  <legacyDrawing r:id="rId15"/>
  <controls>
    <mc:AlternateContent xmlns:mc="http://schemas.openxmlformats.org/markup-compatibility/2006">
      <mc:Choice Requires="x14">
        <control shapeId="1025" r:id="rId16" name="Control 1">
          <controlPr defaultSize="0" r:id="rId17">
            <anchor moveWithCells="1">
              <from>
                <xdr:col>418</xdr:col>
                <xdr:colOff>371475</xdr:colOff>
                <xdr:row>329</xdr:row>
                <xdr:rowOff>104775</xdr:rowOff>
              </from>
              <to>
                <xdr:col>418</xdr:col>
                <xdr:colOff>552450</xdr:colOff>
                <xdr:row>329</xdr:row>
                <xdr:rowOff>285750</xdr:rowOff>
              </to>
            </anchor>
          </controlPr>
        </control>
      </mc:Choice>
      <mc:Fallback>
        <control shapeId="1025" r:id="rId16" name="Control 1"/>
      </mc:Fallback>
    </mc:AlternateContent>
    <mc:AlternateContent xmlns:mc="http://schemas.openxmlformats.org/markup-compatibility/2006">
      <mc:Choice Requires="x14">
        <control shapeId="1026" r:id="rId18" name="Control 2">
          <controlPr defaultSize="0" r:id="rId19">
            <anchor moveWithCells="1">
              <from>
                <xdr:col>418</xdr:col>
                <xdr:colOff>371475</xdr:colOff>
                <xdr:row>329</xdr:row>
                <xdr:rowOff>104775</xdr:rowOff>
              </from>
              <to>
                <xdr:col>418</xdr:col>
                <xdr:colOff>552450</xdr:colOff>
                <xdr:row>329</xdr:row>
                <xdr:rowOff>285750</xdr:rowOff>
              </to>
            </anchor>
          </controlPr>
        </control>
      </mc:Choice>
      <mc:Fallback>
        <control shapeId="1026" r:id="rId18" name="Control 2"/>
      </mc:Fallback>
    </mc:AlternateContent>
    <mc:AlternateContent xmlns:mc="http://schemas.openxmlformats.org/markup-compatibility/2006">
      <mc:Choice Requires="x14">
        <control shapeId="1027" r:id="rId20" name="Control 3">
          <controlPr defaultSize="0" r:id="rId21">
            <anchor moveWithCells="1">
              <from>
                <xdr:col>418</xdr:col>
                <xdr:colOff>428625</xdr:colOff>
                <xdr:row>370</xdr:row>
                <xdr:rowOff>419100</xdr:rowOff>
              </from>
              <to>
                <xdr:col>419</xdr:col>
                <xdr:colOff>9525</xdr:colOff>
                <xdr:row>371</xdr:row>
                <xdr:rowOff>28575</xdr:rowOff>
              </to>
            </anchor>
          </controlPr>
        </control>
      </mc:Choice>
      <mc:Fallback>
        <control shapeId="1027" r:id="rId20" name="Control 3"/>
      </mc:Fallback>
    </mc:AlternateContent>
    <mc:AlternateContent xmlns:mc="http://schemas.openxmlformats.org/markup-compatibility/2006">
      <mc:Choice Requires="x14">
        <control shapeId="1028" r:id="rId22" name="Control 4">
          <controlPr defaultSize="0" r:id="rId23">
            <anchor moveWithCells="1">
              <from>
                <xdr:col>418</xdr:col>
                <xdr:colOff>428625</xdr:colOff>
                <xdr:row>370</xdr:row>
                <xdr:rowOff>419100</xdr:rowOff>
              </from>
              <to>
                <xdr:col>419</xdr:col>
                <xdr:colOff>9525</xdr:colOff>
                <xdr:row>371</xdr:row>
                <xdr:rowOff>28575</xdr:rowOff>
              </to>
            </anchor>
          </controlPr>
        </control>
      </mc:Choice>
      <mc:Fallback>
        <control shapeId="1028" r:id="rId22" name="Control 4"/>
      </mc:Fallback>
    </mc:AlternateContent>
    <mc:AlternateContent xmlns:mc="http://schemas.openxmlformats.org/markup-compatibility/2006">
      <mc:Choice Requires="x14">
        <control shapeId="1029" r:id="rId24" name="Control 5">
          <controlPr defaultSize="0" r:id="rId25">
            <anchor moveWithCells="1">
              <from>
                <xdr:col>418</xdr:col>
                <xdr:colOff>428625</xdr:colOff>
                <xdr:row>370</xdr:row>
                <xdr:rowOff>419100</xdr:rowOff>
              </from>
              <to>
                <xdr:col>419</xdr:col>
                <xdr:colOff>9525</xdr:colOff>
                <xdr:row>371</xdr:row>
                <xdr:rowOff>28575</xdr:rowOff>
              </to>
            </anchor>
          </controlPr>
        </control>
      </mc:Choice>
      <mc:Fallback>
        <control shapeId="1029" r:id="rId24" name="Control 5"/>
      </mc:Fallback>
    </mc:AlternateContent>
    <mc:AlternateContent xmlns:mc="http://schemas.openxmlformats.org/markup-compatibility/2006">
      <mc:Choice Requires="x14">
        <control shapeId="1030" r:id="rId26" name="Control 6">
          <controlPr defaultSize="0" r:id="rId27">
            <anchor moveWithCells="1">
              <from>
                <xdr:col>418</xdr:col>
                <xdr:colOff>428625</xdr:colOff>
                <xdr:row>370</xdr:row>
                <xdr:rowOff>419100</xdr:rowOff>
              </from>
              <to>
                <xdr:col>419</xdr:col>
                <xdr:colOff>9525</xdr:colOff>
                <xdr:row>371</xdr:row>
                <xdr:rowOff>28575</xdr:rowOff>
              </to>
            </anchor>
          </controlPr>
        </control>
      </mc:Choice>
      <mc:Fallback>
        <control shapeId="1030" r:id="rId26" name="Control 6"/>
      </mc:Fallback>
    </mc:AlternateContent>
    <mc:AlternateContent xmlns:mc="http://schemas.openxmlformats.org/markup-compatibility/2006">
      <mc:Choice Requires="x14">
        <control shapeId="1031" r:id="rId28" name="Control 7">
          <controlPr defaultSize="0" r:id="rId29">
            <anchor moveWithCells="1">
              <from>
                <xdr:col>418</xdr:col>
                <xdr:colOff>428625</xdr:colOff>
                <xdr:row>370</xdr:row>
                <xdr:rowOff>419100</xdr:rowOff>
              </from>
              <to>
                <xdr:col>419</xdr:col>
                <xdr:colOff>9525</xdr:colOff>
                <xdr:row>371</xdr:row>
                <xdr:rowOff>28575</xdr:rowOff>
              </to>
            </anchor>
          </controlPr>
        </control>
      </mc:Choice>
      <mc:Fallback>
        <control shapeId="1031" r:id="rId28" name="Control 7"/>
      </mc:Fallback>
    </mc:AlternateContent>
    <mc:AlternateContent xmlns:mc="http://schemas.openxmlformats.org/markup-compatibility/2006">
      <mc:Choice Requires="x14">
        <control shapeId="1032" r:id="rId30" name="Control 8">
          <controlPr defaultSize="0" r:id="rId31">
            <anchor moveWithCells="1">
              <from>
                <xdr:col>418</xdr:col>
                <xdr:colOff>428625</xdr:colOff>
                <xdr:row>400</xdr:row>
                <xdr:rowOff>419100</xdr:rowOff>
              </from>
              <to>
                <xdr:col>419</xdr:col>
                <xdr:colOff>9525</xdr:colOff>
                <xdr:row>401</xdr:row>
                <xdr:rowOff>28575</xdr:rowOff>
              </to>
            </anchor>
          </controlPr>
        </control>
      </mc:Choice>
      <mc:Fallback>
        <control shapeId="1032" r:id="rId30" name="Control 8"/>
      </mc:Fallback>
    </mc:AlternateContent>
    <mc:AlternateContent xmlns:mc="http://schemas.openxmlformats.org/markup-compatibility/2006">
      <mc:Choice Requires="x14">
        <control shapeId="1033" r:id="rId32" name="Control 9">
          <controlPr defaultSize="0" r:id="rId33">
            <anchor moveWithCells="1">
              <from>
                <xdr:col>418</xdr:col>
                <xdr:colOff>428625</xdr:colOff>
                <xdr:row>400</xdr:row>
                <xdr:rowOff>419100</xdr:rowOff>
              </from>
              <to>
                <xdr:col>419</xdr:col>
                <xdr:colOff>9525</xdr:colOff>
                <xdr:row>401</xdr:row>
                <xdr:rowOff>28575</xdr:rowOff>
              </to>
            </anchor>
          </controlPr>
        </control>
      </mc:Choice>
      <mc:Fallback>
        <control shapeId="1033" r:id="rId32" name="Control 9"/>
      </mc:Fallback>
    </mc:AlternateContent>
    <mc:AlternateContent xmlns:mc="http://schemas.openxmlformats.org/markup-compatibility/2006">
      <mc:Choice Requires="x14">
        <control shapeId="1034" r:id="rId34" name="Control 10">
          <controlPr defaultSize="0" r:id="rId35">
            <anchor moveWithCells="1">
              <from>
                <xdr:col>418</xdr:col>
                <xdr:colOff>428625</xdr:colOff>
                <xdr:row>400</xdr:row>
                <xdr:rowOff>419100</xdr:rowOff>
              </from>
              <to>
                <xdr:col>419</xdr:col>
                <xdr:colOff>9525</xdr:colOff>
                <xdr:row>401</xdr:row>
                <xdr:rowOff>28575</xdr:rowOff>
              </to>
            </anchor>
          </controlPr>
        </control>
      </mc:Choice>
      <mc:Fallback>
        <control shapeId="1034" r:id="rId34" name="Control 10"/>
      </mc:Fallback>
    </mc:AlternateContent>
    <mc:AlternateContent xmlns:mc="http://schemas.openxmlformats.org/markup-compatibility/2006">
      <mc:Choice Requires="x14">
        <control shapeId="1035" r:id="rId36" name="Control 11">
          <controlPr defaultSize="0" r:id="rId37">
            <anchor moveWithCells="1">
              <from>
                <xdr:col>418</xdr:col>
                <xdr:colOff>428625</xdr:colOff>
                <xdr:row>400</xdr:row>
                <xdr:rowOff>419100</xdr:rowOff>
              </from>
              <to>
                <xdr:col>419</xdr:col>
                <xdr:colOff>9525</xdr:colOff>
                <xdr:row>401</xdr:row>
                <xdr:rowOff>28575</xdr:rowOff>
              </to>
            </anchor>
          </controlPr>
        </control>
      </mc:Choice>
      <mc:Fallback>
        <control shapeId="1035" r:id="rId36" name="Control 11"/>
      </mc:Fallback>
    </mc:AlternateContent>
    <mc:AlternateContent xmlns:mc="http://schemas.openxmlformats.org/markup-compatibility/2006">
      <mc:Choice Requires="x14">
        <control shapeId="1036" r:id="rId38" name="Control 12">
          <controlPr defaultSize="0" r:id="rId39">
            <anchor moveWithCells="1">
              <from>
                <xdr:col>418</xdr:col>
                <xdr:colOff>428625</xdr:colOff>
                <xdr:row>400</xdr:row>
                <xdr:rowOff>419100</xdr:rowOff>
              </from>
              <to>
                <xdr:col>419</xdr:col>
                <xdr:colOff>9525</xdr:colOff>
                <xdr:row>401</xdr:row>
                <xdr:rowOff>28575</xdr:rowOff>
              </to>
            </anchor>
          </controlPr>
        </control>
      </mc:Choice>
      <mc:Fallback>
        <control shapeId="1036" r:id="rId38" name="Control 12"/>
      </mc:Fallback>
    </mc:AlternateContent>
    <mc:AlternateContent xmlns:mc="http://schemas.openxmlformats.org/markup-compatibility/2006">
      <mc:Choice Requires="x14">
        <control shapeId="1037" r:id="rId40" name="Control 13">
          <controlPr defaultSize="0" r:id="rId41">
            <anchor moveWithCells="1">
              <from>
                <xdr:col>387</xdr:col>
                <xdr:colOff>295275</xdr:colOff>
                <xdr:row>659</xdr:row>
                <xdr:rowOff>171450</xdr:rowOff>
              </from>
              <to>
                <xdr:col>387</xdr:col>
                <xdr:colOff>476250</xdr:colOff>
                <xdr:row>659</xdr:row>
                <xdr:rowOff>352425</xdr:rowOff>
              </to>
            </anchor>
          </controlPr>
        </control>
      </mc:Choice>
      <mc:Fallback>
        <control shapeId="1037" r:id="rId40" name="Control 13"/>
      </mc:Fallback>
    </mc:AlternateContent>
    <mc:AlternateContent xmlns:mc="http://schemas.openxmlformats.org/markup-compatibility/2006">
      <mc:Choice Requires="x14">
        <control shapeId="1038" r:id="rId42" name="Control 14">
          <controlPr defaultSize="0" r:id="rId43">
            <anchor moveWithCells="1">
              <from>
                <xdr:col>387</xdr:col>
                <xdr:colOff>295275</xdr:colOff>
                <xdr:row>659</xdr:row>
                <xdr:rowOff>171450</xdr:rowOff>
              </from>
              <to>
                <xdr:col>387</xdr:col>
                <xdr:colOff>476250</xdr:colOff>
                <xdr:row>659</xdr:row>
                <xdr:rowOff>352425</xdr:rowOff>
              </to>
            </anchor>
          </controlPr>
        </control>
      </mc:Choice>
      <mc:Fallback>
        <control shapeId="1038" r:id="rId42" name="Control 14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5"/>
  <sheetViews>
    <sheetView rightToLeft="1" workbookViewId="0">
      <selection activeCell="K27" sqref="K27"/>
    </sheetView>
  </sheetViews>
  <sheetFormatPr defaultColWidth="9.125" defaultRowHeight="14.25" x14ac:dyDescent="0.2"/>
  <cols>
    <col min="1" max="1" width="14" style="43" bestFit="1" customWidth="1"/>
    <col min="2" max="2" width="5.125" style="43" bestFit="1" customWidth="1"/>
    <col min="3" max="3" width="14.125" style="43" bestFit="1" customWidth="1"/>
    <col min="4" max="16384" width="9.125" style="43"/>
  </cols>
  <sheetData>
    <row r="1" spans="1:3" ht="19.5" x14ac:dyDescent="0.2">
      <c r="A1" s="171" t="s">
        <v>15</v>
      </c>
      <c r="B1" s="171"/>
      <c r="C1" s="171"/>
    </row>
    <row r="2" spans="1:3" ht="18" x14ac:dyDescent="0.2">
      <c r="A2" s="11"/>
      <c r="B2" s="11" t="s">
        <v>13</v>
      </c>
      <c r="C2" s="11" t="s">
        <v>17</v>
      </c>
    </row>
    <row r="3" spans="1:3" ht="18" x14ac:dyDescent="0.2">
      <c r="A3" s="11" t="s">
        <v>14</v>
      </c>
      <c r="B3" s="11">
        <f>SUM(B5-B4)</f>
        <v>582</v>
      </c>
      <c r="C3" s="13">
        <f>SUM(C5-C4)</f>
        <v>4552260740.5699997</v>
      </c>
    </row>
    <row r="4" spans="1:3" ht="18" x14ac:dyDescent="0.2">
      <c r="A4" s="11" t="s">
        <v>12</v>
      </c>
      <c r="B4" s="11">
        <f>COUNTIF(مناقصات!C5:C1203,"خرید اقلام")</f>
        <v>136</v>
      </c>
      <c r="C4" s="14">
        <f>SUMIF(مناقصات!C5:C887,"خرید اقلام",مناقصات!G5:G1188)</f>
        <v>499653178.88999999</v>
      </c>
    </row>
    <row r="5" spans="1:3" ht="19.5" x14ac:dyDescent="0.2">
      <c r="A5" s="41" t="s">
        <v>16</v>
      </c>
      <c r="B5" s="41">
        <f>COUNTA(مناقصات!C5:C1203)</f>
        <v>718</v>
      </c>
      <c r="C5" s="24">
        <f>SUM(مناقصات!G5:G1204)</f>
        <v>5051913919.46</v>
      </c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4"/>
  <sheetViews>
    <sheetView rightToLeft="1" zoomScaleNormal="100" workbookViewId="0">
      <selection activeCell="A5" sqref="A5"/>
    </sheetView>
  </sheetViews>
  <sheetFormatPr defaultColWidth="9.125" defaultRowHeight="18" x14ac:dyDescent="0.2"/>
  <cols>
    <col min="1" max="1" width="30.125" style="18" bestFit="1" customWidth="1"/>
    <col min="2" max="2" width="5.625" style="1" bestFit="1" customWidth="1"/>
    <col min="3" max="3" width="15.375" style="22" bestFit="1" customWidth="1"/>
    <col min="4" max="16384" width="9.125" style="18"/>
  </cols>
  <sheetData>
    <row r="1" spans="1:3" ht="19.5" x14ac:dyDescent="0.2">
      <c r="A1" s="171" t="s">
        <v>35</v>
      </c>
      <c r="B1" s="171"/>
      <c r="C1" s="171"/>
    </row>
    <row r="2" spans="1:3" x14ac:dyDescent="0.2">
      <c r="A2" s="11"/>
      <c r="B2" s="11" t="s">
        <v>13</v>
      </c>
      <c r="C2" s="14" t="s">
        <v>17</v>
      </c>
    </row>
    <row r="3" spans="1:3" x14ac:dyDescent="0.2">
      <c r="A3" s="11" t="s">
        <v>46</v>
      </c>
      <c r="B3" s="12">
        <f>COUNTIF(مناقصات!C5:C2630,"فنی-مهندسی نفت‌وگاز")</f>
        <v>71</v>
      </c>
      <c r="C3" s="96">
        <f>SUMIF(مناقصات!C5:C10562,"فنی-مهندسی نفت‌وگاز",مناقصات!G5:G10563)</f>
        <v>1601573951.73</v>
      </c>
    </row>
    <row r="4" spans="1:3" x14ac:dyDescent="0.2">
      <c r="A4" s="11" t="s">
        <v>21</v>
      </c>
      <c r="B4" s="12">
        <f>COUNTIF(مناقصات!C5:C2630,"فنی-مهندسی برق")</f>
        <v>54</v>
      </c>
      <c r="C4" s="96">
        <f>SUMIF(مناقصات!C5:C10562,"فنی-مهندسی برق",مناقصات!G5:G10563)</f>
        <v>280446804.38999999</v>
      </c>
    </row>
    <row r="5" spans="1:3" x14ac:dyDescent="0.2">
      <c r="A5" s="19" t="s">
        <v>22</v>
      </c>
      <c r="B5" s="12">
        <f>COUNTIF(مناقصات!C5:C2630,"فنی-مهندسی راه‌آهن")</f>
        <v>10</v>
      </c>
      <c r="C5" s="96">
        <f>SUMIF(مناقصات!C5:C10562,"فنی-مهندسی راه‌آهن",مناقصات!G5:G10563)</f>
        <v>49235816</v>
      </c>
    </row>
    <row r="6" spans="1:3" x14ac:dyDescent="0.2">
      <c r="A6" s="19" t="s">
        <v>40</v>
      </c>
      <c r="B6" s="12">
        <f>COUNTIF(مناقصات!C5:C2630,"فنی-مهندسی گرمایش و سرمایش")</f>
        <v>15</v>
      </c>
      <c r="C6" s="96">
        <f>SUMIF(مناقصات!C5:C10562,"فنی-مهندسی گرمایش و سرمایش",مناقصات!G5:G10563)</f>
        <v>68683909</v>
      </c>
    </row>
    <row r="7" spans="1:3" x14ac:dyDescent="0.2">
      <c r="A7" s="11" t="s">
        <v>29</v>
      </c>
      <c r="B7" s="12">
        <f>COUNTIF(مناقصات!C5:C2630,"فنی-مهندسی ارتباطات و فناوری اطلاعات")</f>
        <v>23</v>
      </c>
      <c r="C7" s="96">
        <f>SUMIF(مناقصات!C5:C10562,"فنی-مهندسی ارتباطات و فناوری اطلاعات",مناقصات!G5:G10563)</f>
        <v>90738666.019999996</v>
      </c>
    </row>
    <row r="8" spans="1:3" x14ac:dyDescent="0.2">
      <c r="A8" s="11" t="s">
        <v>30</v>
      </c>
      <c r="B8" s="12">
        <f>COUNTIF(مناقصات!C5:C2630,"فنی-مهندسی فضای سبز")</f>
        <v>1</v>
      </c>
      <c r="C8" s="96">
        <f>SUMIF(مناقصات!C5:C10562,"فنی-مهندسی فضای سبز",مناقصات!G5:G10563)</f>
        <v>11682250</v>
      </c>
    </row>
    <row r="9" spans="1:3" x14ac:dyDescent="0.2">
      <c r="A9" s="11" t="s">
        <v>26</v>
      </c>
      <c r="B9" s="12">
        <f>COUNTIF(مناقصات!C5:C2631,"فنی-مهندسی معدن")</f>
        <v>16</v>
      </c>
      <c r="C9" s="96">
        <f>SUMIF(مناقصات!C5:C10563,"فنی-مهندسی معدن",مناقصات!G5:G10564)</f>
        <v>55332549</v>
      </c>
    </row>
    <row r="10" spans="1:3" x14ac:dyDescent="0.2">
      <c r="A10" s="11" t="s">
        <v>36</v>
      </c>
      <c r="B10" s="12">
        <f>COUNTIF(مناقصات!C5:C2632,"فنی-مهندسی کشاورزی")</f>
        <v>3</v>
      </c>
      <c r="C10" s="96">
        <f>SUMIF(مناقصات!C5:C10564,"فنی-مهندسی کشاورزی",مناقصات!G5:G10565)</f>
        <v>11033437</v>
      </c>
    </row>
    <row r="11" spans="1:3" x14ac:dyDescent="0.2">
      <c r="A11" s="11" t="s">
        <v>45</v>
      </c>
      <c r="B11" s="12">
        <f>COUNTIF(مناقصات!C5:C2633,"فنی-مهندسی هواپیمایی کشوری")</f>
        <v>5</v>
      </c>
      <c r="C11" s="96">
        <f>SUMIF(مناقصات!C5:C10565,"فنی-مهندسی هواپیمایی کشوری",مناقصات!G5:G10566)</f>
        <v>77901158</v>
      </c>
    </row>
    <row r="12" spans="1:3" x14ac:dyDescent="0.2">
      <c r="A12" s="11" t="s">
        <v>1214</v>
      </c>
      <c r="B12" s="12">
        <f>COUNTIF(مناقصات!C6:C2634,"فنی-مهندسی مکانیک")</f>
        <v>3</v>
      </c>
      <c r="C12" s="96">
        <f>SUMIF(مناقصات!C6:C10566,"فنی-مهندسی مکانیک",مناقصات!G6:G10567)</f>
        <v>5680370</v>
      </c>
    </row>
    <row r="13" spans="1:3" x14ac:dyDescent="0.2">
      <c r="A13" s="11" t="s">
        <v>28</v>
      </c>
      <c r="B13" s="12">
        <f>COUNTIF(مناقصات!C723:C2633,"بازسازی ابنیه تاریخی")</f>
        <v>0</v>
      </c>
      <c r="C13" s="96">
        <f>SUMIF(مناقصات!C5:C10565,"بازسازی ابنیه تاریخی",مناقصات!G5:G10566)</f>
        <v>0</v>
      </c>
    </row>
    <row r="14" spans="1:3" s="3" customFormat="1" ht="19.5" x14ac:dyDescent="0.2">
      <c r="A14" s="20" t="s">
        <v>37</v>
      </c>
      <c r="B14" s="24">
        <f>SUM(B3:B13)</f>
        <v>201</v>
      </c>
      <c r="C14" s="101">
        <f>SUM(C3:C13)</f>
        <v>2252308911.1399999</v>
      </c>
    </row>
  </sheetData>
  <mergeCells count="1"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rightToLeft="1" zoomScaleNormal="100" workbookViewId="0">
      <selection activeCell="A3" sqref="A3"/>
    </sheetView>
  </sheetViews>
  <sheetFormatPr defaultColWidth="9.125" defaultRowHeight="14.25" x14ac:dyDescent="0.2"/>
  <cols>
    <col min="1" max="1" width="23.75" style="18" bestFit="1" customWidth="1"/>
    <col min="2" max="2" width="5.25" style="18" bestFit="1" customWidth="1"/>
    <col min="3" max="3" width="14.125" style="18" bestFit="1" customWidth="1"/>
    <col min="4" max="16384" width="9.125" style="18"/>
  </cols>
  <sheetData>
    <row r="1" spans="1:3" ht="19.5" x14ac:dyDescent="0.2">
      <c r="A1" s="171" t="s">
        <v>34</v>
      </c>
      <c r="B1" s="171"/>
      <c r="C1" s="171"/>
    </row>
    <row r="2" spans="1:3" s="23" customFormat="1" ht="19.5" x14ac:dyDescent="0.2">
      <c r="A2" s="21"/>
      <c r="B2" s="21" t="s">
        <v>13</v>
      </c>
      <c r="C2" s="21" t="s">
        <v>17</v>
      </c>
    </row>
    <row r="3" spans="1:3" ht="18" x14ac:dyDescent="0.2">
      <c r="A3" s="11" t="s">
        <v>32</v>
      </c>
      <c r="B3" s="12">
        <f>COUNTIF(مناقصات!C5:C2630,"تعمیرات بزرگراه، خیابان و جاده")</f>
        <v>122</v>
      </c>
      <c r="C3" s="12">
        <f>SUMIF(مناقصات!C5:C1525,"تعمیرات بزرگراه، خیابان و جاده",مناقصات!G5:G1526)</f>
        <v>621214388.13999999</v>
      </c>
    </row>
    <row r="4" spans="1:3" ht="18" x14ac:dyDescent="0.2">
      <c r="A4" s="11" t="s">
        <v>31</v>
      </c>
      <c r="B4" s="12">
        <f>COUNTIF(مناقصات!C5:C2630,"ساخت بزرگراه، خیابان و جاده")</f>
        <v>17</v>
      </c>
      <c r="C4" s="12">
        <f>SUMIF(مناقصات!C5:C1526,"ساخت بزرگراه، خیابان و جاده",مناقصات!G5:G1527)</f>
        <v>167566643</v>
      </c>
    </row>
    <row r="5" spans="1:3" ht="18" x14ac:dyDescent="0.2">
      <c r="A5" s="11" t="s">
        <v>25</v>
      </c>
      <c r="B5" s="12">
        <f>COUNTIF(مناقصات!C16:C2631,"گازرسانی")</f>
        <v>11</v>
      </c>
      <c r="C5" s="12">
        <f>SUMIF(مناقصات!C5:C1527,"گازرسانی",مناقصات!G5:G1528)</f>
        <v>29481354</v>
      </c>
    </row>
    <row r="6" spans="1:3" ht="18" x14ac:dyDescent="0.2">
      <c r="A6" s="11" t="s">
        <v>666</v>
      </c>
      <c r="B6" s="12">
        <f>COUNTIF(مناقصات!C5:C2631,"برق‌رسانی")</f>
        <v>4</v>
      </c>
      <c r="C6" s="12">
        <f>SUMIF(مناقصات!C5:C1527,"برق‌رسانی",مناقصات!G5:G1528)</f>
        <v>8794989</v>
      </c>
    </row>
    <row r="7" spans="1:3" ht="18" x14ac:dyDescent="0.2">
      <c r="A7" s="11" t="s">
        <v>47</v>
      </c>
      <c r="B7" s="12">
        <f>COUNTIF(مناقصات!C5:C2632,"آب‌وآبفا")</f>
        <v>56</v>
      </c>
      <c r="C7" s="12">
        <f>SUMIF(مناقصات!C5:C1528,"آب‌وآبفا",مناقصات!G5:G1529)</f>
        <v>401472181.34000003</v>
      </c>
    </row>
    <row r="8" spans="1:3" ht="18" x14ac:dyDescent="0.2">
      <c r="A8" s="11" t="s">
        <v>1215</v>
      </c>
      <c r="B8" s="12">
        <f>COUNTIF(مناقصات!C6:C2633,"ساخت زیرساخت شهرسازی")</f>
        <v>9</v>
      </c>
      <c r="C8" s="12">
        <f>SUMIF(مناقصات!C6:C1529,"ساخت زیرساخت شهرسازی",مناقصات!G6:G1530)</f>
        <v>68241227</v>
      </c>
    </row>
    <row r="9" spans="1:3" ht="18" x14ac:dyDescent="0.2">
      <c r="A9" s="11" t="s">
        <v>19</v>
      </c>
      <c r="B9" s="12">
        <f>COUNTIF(مناقصات!C5:C2630,"انبوه‌سازی مسکن")</f>
        <v>14</v>
      </c>
      <c r="C9" s="12">
        <f>SUMIF(مناقصات!C5:C1527,"انبوه‌سازی مسکن",مناقصات!G5:G1528)</f>
        <v>184708171</v>
      </c>
    </row>
    <row r="10" spans="1:3" ht="18" x14ac:dyDescent="0.2">
      <c r="A10" s="11" t="s">
        <v>840</v>
      </c>
      <c r="B10" s="12">
        <f>COUNTIF(مناقصات!C6:C2631,"تعمیرات ابنیه/ساختار مسکونی")</f>
        <v>4</v>
      </c>
      <c r="C10" s="12">
        <f>SUMIF(مناقصات!C6:C1528,"تعمیرات ابنیه/ساختار مسکونی",مناقصات!G6:G1529)</f>
        <v>9733601</v>
      </c>
    </row>
    <row r="11" spans="1:3" ht="18" x14ac:dyDescent="0.2">
      <c r="A11" s="11" t="s">
        <v>23</v>
      </c>
      <c r="B11" s="12">
        <f>COUNTIF(مناقصات!C5:C2630,"ساخت ابنیه/ساختار غیرمسکونی")</f>
        <v>55</v>
      </c>
      <c r="C11" s="12">
        <f>SUMIF(مناقصات!C5:C1525,"ساخت ابنیه/ساختار غیرمسکونی",مناقصات!G5:G1526)</f>
        <v>261642579</v>
      </c>
    </row>
    <row r="12" spans="1:3" ht="18" x14ac:dyDescent="0.2">
      <c r="A12" s="19" t="s">
        <v>24</v>
      </c>
      <c r="B12" s="12">
        <f>COUNTIF(مناقصات!C5:C2630,"تعمیرات ابنیه/ساختار غیرمسکونی")</f>
        <v>73</v>
      </c>
      <c r="C12" s="12">
        <f>SUMIF(مناقصات!C5:C1526,"تعمیرات ابنیه/ساختار غیرمسکونی",مناقصات!G5:G1527)</f>
        <v>462296364.94999999</v>
      </c>
    </row>
    <row r="13" spans="1:3" s="23" customFormat="1" ht="19.5" x14ac:dyDescent="0.2">
      <c r="A13" s="21" t="s">
        <v>39</v>
      </c>
      <c r="B13" s="24">
        <f>SUM(B3:B12)</f>
        <v>365</v>
      </c>
      <c r="C13" s="24">
        <f>SUM(C3:C12)</f>
        <v>2215151498.4299998</v>
      </c>
    </row>
  </sheetData>
  <mergeCells count="1"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7"/>
  <sheetViews>
    <sheetView rightToLeft="1" zoomScale="110" zoomScaleNormal="110" workbookViewId="0">
      <selection activeCell="A3" sqref="A3:A6"/>
    </sheetView>
  </sheetViews>
  <sheetFormatPr defaultColWidth="9.125" defaultRowHeight="14.25" x14ac:dyDescent="0.2"/>
  <cols>
    <col min="1" max="1" width="28.375" style="18" bestFit="1" customWidth="1"/>
    <col min="2" max="2" width="4.25" style="18" bestFit="1" customWidth="1"/>
    <col min="3" max="3" width="12" style="18" bestFit="1" customWidth="1"/>
    <col min="4" max="16384" width="9.125" style="18"/>
  </cols>
  <sheetData>
    <row r="1" spans="1:3" ht="19.5" x14ac:dyDescent="0.2">
      <c r="A1" s="171" t="s">
        <v>38</v>
      </c>
      <c r="B1" s="171"/>
      <c r="C1" s="171"/>
    </row>
    <row r="2" spans="1:3" ht="18" x14ac:dyDescent="0.2">
      <c r="A2" s="11"/>
      <c r="B2" s="11" t="s">
        <v>13</v>
      </c>
      <c r="C2" s="11" t="s">
        <v>17</v>
      </c>
    </row>
    <row r="3" spans="1:3" ht="18" x14ac:dyDescent="0.2">
      <c r="A3" s="11" t="s">
        <v>20</v>
      </c>
      <c r="B3" s="12">
        <f>COUNTIF(مناقصات!C5:C2630,"خدمات حمل‌ونقل")</f>
        <v>9</v>
      </c>
      <c r="C3" s="12">
        <f>SUMIF(مناقصات!C5:C1525,"خدمات حمل‌ونقل",مناقصات!G5:G1526)</f>
        <v>25435193</v>
      </c>
    </row>
    <row r="4" spans="1:3" ht="18" x14ac:dyDescent="0.2">
      <c r="A4" s="11" t="s">
        <v>41</v>
      </c>
      <c r="B4" s="12">
        <f>COUNTIF(مناقصات!C5:C2630,"خدمات نظافت خیابان و ساختمان")</f>
        <v>4</v>
      </c>
      <c r="C4" s="12">
        <f>SUMIF(مناقصات!C5:C1526,"خدمات نظافت خیابان و ساختمان",مناقصات!G5:G1527)</f>
        <v>34151616</v>
      </c>
    </row>
    <row r="5" spans="1:3" ht="18" x14ac:dyDescent="0.2">
      <c r="A5" s="11" t="s">
        <v>42</v>
      </c>
      <c r="B5" s="12">
        <f>COUNTIF(مناقصات!C723:C2631,"خدمات شهری")</f>
        <v>0</v>
      </c>
      <c r="C5" s="12">
        <f>SUMIF(مناقصات!C723:C1527,"خدمات شهری",مناقصات!G724:G1528)</f>
        <v>0</v>
      </c>
    </row>
    <row r="6" spans="1:3" ht="18" x14ac:dyDescent="0.2">
      <c r="A6" s="11" t="s">
        <v>27</v>
      </c>
      <c r="B6" s="12">
        <f>COUNTIF(مناقصات!C723:C2632,"خدمات کترینگ")</f>
        <v>0</v>
      </c>
      <c r="C6" s="12">
        <f>SUMIF(مناقصات!C723:C1528,"خدمات کترینگ",مناقصات!G724:G1529)</f>
        <v>0</v>
      </c>
    </row>
    <row r="7" spans="1:3" ht="19.5" x14ac:dyDescent="0.2">
      <c r="A7" s="21" t="s">
        <v>39</v>
      </c>
      <c r="B7" s="24">
        <f>SUM(B3:B6)</f>
        <v>13</v>
      </c>
      <c r="C7" s="24">
        <f>SUM(C3:C6)</f>
        <v>59586809</v>
      </c>
    </row>
  </sheetData>
  <mergeCells count="1">
    <mergeCell ref="A1:C1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3"/>
  <sheetViews>
    <sheetView rightToLeft="1" workbookViewId="0">
      <selection activeCell="G29" sqref="G29"/>
    </sheetView>
  </sheetViews>
  <sheetFormatPr defaultColWidth="9.125" defaultRowHeight="14.25" x14ac:dyDescent="0.2"/>
  <cols>
    <col min="1" max="1" width="9" style="18" bestFit="1" customWidth="1"/>
    <col min="2" max="2" width="4.25" style="18" bestFit="1" customWidth="1"/>
    <col min="3" max="3" width="13.375" style="18" bestFit="1" customWidth="1"/>
    <col min="4" max="16384" width="9.125" style="18"/>
  </cols>
  <sheetData>
    <row r="1" spans="1:3" ht="19.5" x14ac:dyDescent="0.2">
      <c r="A1" s="171" t="s">
        <v>33</v>
      </c>
      <c r="B1" s="171"/>
      <c r="C1" s="171"/>
    </row>
    <row r="2" spans="1:3" ht="18" x14ac:dyDescent="0.2">
      <c r="A2" s="11"/>
      <c r="B2" s="11" t="s">
        <v>13</v>
      </c>
      <c r="C2" s="11" t="s">
        <v>17</v>
      </c>
    </row>
    <row r="3" spans="1:3" s="23" customFormat="1" ht="19.5" x14ac:dyDescent="0.2">
      <c r="A3" s="20" t="s">
        <v>12</v>
      </c>
      <c r="B3" s="24">
        <f>COUNTIF(مناقصات!C5:C2630,"خرید اقلام")</f>
        <v>136</v>
      </c>
      <c r="C3" s="24">
        <f>SUMIF(مناقصات!C5:C2630,"خرید اقلام",مناقصات!G5:G2631)</f>
        <v>499653178.88999999</v>
      </c>
    </row>
  </sheetData>
  <mergeCells count="1">
    <mergeCell ref="A1: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7"/>
  <sheetViews>
    <sheetView rightToLeft="1" workbookViewId="0">
      <selection activeCell="I16" sqref="I16"/>
    </sheetView>
  </sheetViews>
  <sheetFormatPr defaultRowHeight="14.25" x14ac:dyDescent="0.2"/>
  <cols>
    <col min="1" max="1" width="14" bestFit="1" customWidth="1"/>
    <col min="2" max="2" width="6.375" bestFit="1" customWidth="1"/>
    <col min="3" max="3" width="14.625" bestFit="1" customWidth="1"/>
  </cols>
  <sheetData>
    <row r="1" spans="1:3" ht="19.5" x14ac:dyDescent="0.5">
      <c r="A1" s="172" t="s">
        <v>15</v>
      </c>
      <c r="B1" s="172"/>
      <c r="C1" s="172"/>
    </row>
    <row r="2" spans="1:3" ht="18" x14ac:dyDescent="0.2">
      <c r="A2" s="11"/>
      <c r="B2" s="11" t="s">
        <v>13</v>
      </c>
      <c r="C2" s="11" t="s">
        <v>17</v>
      </c>
    </row>
    <row r="3" spans="1:3" ht="18" x14ac:dyDescent="0.2">
      <c r="A3" s="11" t="s">
        <v>14</v>
      </c>
      <c r="B3" s="12">
        <f>SUM('آمار فنی-مهندسی'!B14)</f>
        <v>201</v>
      </c>
      <c r="C3" s="12">
        <f>SUM('آمار فنی-مهندسی'!C14)</f>
        <v>2252308911.1399999</v>
      </c>
    </row>
    <row r="4" spans="1:3" ht="18" x14ac:dyDescent="0.2">
      <c r="A4" s="11" t="s">
        <v>43</v>
      </c>
      <c r="B4" s="12">
        <f>SUM('آمار عمرانی'!B13)</f>
        <v>365</v>
      </c>
      <c r="C4" s="12">
        <f>SUM('آمار عمرانی'!C13)</f>
        <v>2215151498.4299998</v>
      </c>
    </row>
    <row r="5" spans="1:3" ht="18" x14ac:dyDescent="0.2">
      <c r="A5" s="11" t="s">
        <v>44</v>
      </c>
      <c r="B5" s="12">
        <f>SUM('آمار خدمات'!B7)</f>
        <v>13</v>
      </c>
      <c r="C5" s="12">
        <f>SUM('آمار خدمات'!C7)</f>
        <v>59586809</v>
      </c>
    </row>
    <row r="6" spans="1:3" ht="18" x14ac:dyDescent="0.2">
      <c r="A6" s="11" t="s">
        <v>12</v>
      </c>
      <c r="B6" s="12">
        <f>SUM('خرید اقلام'!B3)</f>
        <v>136</v>
      </c>
      <c r="C6" s="12">
        <f>SUM('خرید اقلام'!C3)</f>
        <v>499653178.88999999</v>
      </c>
    </row>
    <row r="7" spans="1:3" s="25" customFormat="1" ht="19.5" x14ac:dyDescent="0.25">
      <c r="A7" s="21" t="s">
        <v>16</v>
      </c>
      <c r="B7" s="24">
        <f>SUM(B3:B6)</f>
        <v>715</v>
      </c>
      <c r="C7" s="24">
        <f>SUM(C3:C6)</f>
        <v>5026700397.46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مناقصات</vt:lpstr>
      <vt:lpstr>آمار</vt:lpstr>
      <vt:lpstr>آمار فنی-مهندسی</vt:lpstr>
      <vt:lpstr>آمار عمرانی</vt:lpstr>
      <vt:lpstr>آمار خدمات</vt:lpstr>
      <vt:lpstr>خرید اقلام</vt:lpstr>
      <vt:lpstr>آمار کل</vt:lpstr>
    </vt:vector>
  </TitlesOfParts>
  <Company>Win2Farsi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public relation</cp:lastModifiedBy>
  <cp:lastPrinted>2024-05-30T06:52:00Z</cp:lastPrinted>
  <dcterms:created xsi:type="dcterms:W3CDTF">2024-03-06T10:44:36Z</dcterms:created>
  <dcterms:modified xsi:type="dcterms:W3CDTF">2026-02-24T07:26:17Z</dcterms:modified>
</cp:coreProperties>
</file>